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4.xml" ContentType="application/vnd.openxmlformats-officedocument.drawingml.chartshapes+xml"/>
  <Override PartName="/xl/drawings/drawing8.xml" ContentType="application/vnd.openxmlformats-officedocument.drawingml.chartshapes+xml"/>
  <Override PartName="/xl/drawings/drawing2.xml" ContentType="application/vnd.openxmlformats-officedocument.drawingml.chartshapes+xml"/>
  <Override PartName="/xl/drawings/drawing6.xml" ContentType="application/vnd.openxmlformats-officedocument.drawingml.chartshap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worksheets/sheet2.xml" ContentType="application/vnd.openxmlformats-officedocument.spreadsheetml.worksheet+xml"/>
  <Override PartName="/xl/charts/colors1.xml" ContentType="application/vnd.ms-office.chartcolorstyle+xml"/>
  <Override PartName="/xl/charts/style1.xml" ContentType="application/vnd.ms-office.chartstyl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charts/style2.xml" ContentType="application/vnd.ms-office.chartstyle+xml"/>
  <Override PartName="/xl/charts/colors2.xml" ContentType="application/vnd.ms-office.chartcolorstyle+xml"/>
  <Override PartName="/xl/chartsheets/sheet4.xml" ContentType="application/vnd.openxmlformats-officedocument.spreadsheetml.chartsheet+xml"/>
  <Override PartName="/xl/chartsheets/sheet3.xml" ContentType="application/vnd.openxmlformats-officedocument.spreadsheetml.chartsheet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style3.xml" ContentType="application/vnd.ms-office.chartstyle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PC\JonathanHaskel\Tweets\Costs of brexit\"/>
    </mc:Choice>
  </mc:AlternateContent>
  <bookViews>
    <workbookView xWindow="0" yWindow="0" windowWidth="19200" windowHeight="6760" tabRatio="725"/>
  </bookViews>
  <sheets>
    <sheet name="Calcs" sheetId="1" r:id="rId1"/>
    <sheet name="Investment chart" sheetId="4" r:id="rId2"/>
    <sheet name="Capital stock chart" sheetId="5" r:id="rId3"/>
    <sheet name="Capital services chart" sheetId="8" r:id="rId4"/>
    <sheet name="GDP chart" sheetId="6" r:id="rId5"/>
    <sheet name="Source links and info" sheetId="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1" i="1" l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5" i="1"/>
  <c r="P106" i="1"/>
  <c r="P107" i="1" s="1"/>
  <c r="P105" i="1"/>
  <c r="AD113" i="1"/>
  <c r="F78" i="1"/>
  <c r="F77" i="1" s="1"/>
  <c r="F76" i="1" s="1"/>
  <c r="F75" i="1" s="1"/>
  <c r="F74" i="1" s="1"/>
  <c r="F73" i="1" s="1"/>
  <c r="F72" i="1" s="1"/>
  <c r="F71" i="1" s="1"/>
  <c r="F70" i="1" s="1"/>
  <c r="F69" i="1" s="1"/>
  <c r="F68" i="1" s="1"/>
  <c r="F67" i="1" s="1"/>
  <c r="F66" i="1" s="1"/>
  <c r="F65" i="1" s="1"/>
  <c r="F64" i="1" s="1"/>
  <c r="F63" i="1" s="1"/>
  <c r="F62" i="1" s="1"/>
  <c r="F61" i="1" s="1"/>
  <c r="F60" i="1" s="1"/>
  <c r="F59" i="1" s="1"/>
  <c r="F58" i="1" s="1"/>
  <c r="F57" i="1" s="1"/>
  <c r="F56" i="1" s="1"/>
  <c r="F55" i="1" s="1"/>
  <c r="F54" i="1" s="1"/>
  <c r="F53" i="1" s="1"/>
  <c r="F52" i="1" s="1"/>
  <c r="F51" i="1" s="1"/>
  <c r="F50" i="1" s="1"/>
  <c r="F49" i="1" s="1"/>
  <c r="F48" i="1" s="1"/>
  <c r="F47" i="1" s="1"/>
  <c r="F46" i="1" s="1"/>
  <c r="F45" i="1" s="1"/>
  <c r="F44" i="1" s="1"/>
  <c r="F43" i="1" s="1"/>
  <c r="F42" i="1" s="1"/>
  <c r="F41" i="1" s="1"/>
  <c r="F40" i="1" s="1"/>
  <c r="F39" i="1" s="1"/>
  <c r="F38" i="1" s="1"/>
  <c r="F37" i="1" s="1"/>
  <c r="F36" i="1" s="1"/>
  <c r="F35" i="1" s="1"/>
  <c r="F34" i="1" s="1"/>
  <c r="F33" i="1" s="1"/>
  <c r="F32" i="1" s="1"/>
  <c r="F31" i="1" s="1"/>
  <c r="F30" i="1" s="1"/>
  <c r="F29" i="1" s="1"/>
  <c r="F28" i="1" s="1"/>
  <c r="F27" i="1" s="1"/>
  <c r="F26" i="1" s="1"/>
  <c r="F25" i="1" s="1"/>
  <c r="F24" i="1" s="1"/>
  <c r="F23" i="1" s="1"/>
  <c r="F22" i="1" s="1"/>
  <c r="F21" i="1" s="1"/>
  <c r="F20" i="1" s="1"/>
  <c r="F19" i="1" s="1"/>
  <c r="F18" i="1" s="1"/>
  <c r="F17" i="1" s="1"/>
  <c r="F16" i="1" s="1"/>
  <c r="F15" i="1" s="1"/>
  <c r="F14" i="1" s="1"/>
  <c r="F13" i="1" s="1"/>
  <c r="F12" i="1" s="1"/>
  <c r="F11" i="1" s="1"/>
  <c r="F10" i="1" s="1"/>
  <c r="F9" i="1" s="1"/>
  <c r="F8" i="1" s="1"/>
  <c r="F7" i="1" s="1"/>
  <c r="F6" i="1" s="1"/>
  <c r="F5" i="1" s="1"/>
  <c r="F4" i="1" s="1"/>
  <c r="F79" i="1"/>
  <c r="F80" i="1"/>
  <c r="AD110" i="1"/>
  <c r="B107" i="1"/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 s="1"/>
  <c r="J106" i="1" s="1"/>
  <c r="J107" i="1" s="1"/>
  <c r="J5" i="1"/>
  <c r="E80" i="1"/>
  <c r="U2" i="1"/>
  <c r="AB80" i="1"/>
  <c r="AD80" i="1" s="1"/>
  <c r="H105" i="1" l="1"/>
  <c r="H106" i="1"/>
  <c r="E81" i="1"/>
  <c r="Y6" i="1" l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5" i="1"/>
  <c r="L80" i="1"/>
  <c r="E82" i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H107" i="1" l="1"/>
  <c r="L81" i="1"/>
  <c r="M81" i="1" s="1"/>
  <c r="N81" i="1" s="1"/>
  <c r="U81" i="1" l="1"/>
  <c r="V81" i="1" s="1"/>
  <c r="L82" i="1"/>
  <c r="L83" i="1" s="1"/>
  <c r="M82" i="1" l="1"/>
  <c r="N82" i="1" s="1"/>
  <c r="AA81" i="1"/>
  <c r="AB81" i="1" s="1"/>
  <c r="AD81" i="1" s="1"/>
  <c r="U82" i="1"/>
  <c r="AA82" i="1" s="1"/>
  <c r="AB82" i="1" s="1"/>
  <c r="AD82" i="1" s="1"/>
  <c r="L84" i="1"/>
  <c r="M83" i="1"/>
  <c r="N83" i="1" s="1"/>
  <c r="V82" i="1" l="1"/>
  <c r="U83" i="1"/>
  <c r="AA83" i="1" s="1"/>
  <c r="AB83" i="1" s="1"/>
  <c r="AD83" i="1" s="1"/>
  <c r="L85" i="1"/>
  <c r="M84" i="1"/>
  <c r="N84" i="1" s="1"/>
  <c r="V83" i="1" l="1"/>
  <c r="U84" i="1"/>
  <c r="AA84" i="1" s="1"/>
  <c r="AB84" i="1" s="1"/>
  <c r="AD84" i="1" s="1"/>
  <c r="L86" i="1"/>
  <c r="M85" i="1"/>
  <c r="N85" i="1" s="1"/>
  <c r="V84" i="1" l="1"/>
  <c r="U85" i="1"/>
  <c r="AA85" i="1" s="1"/>
  <c r="AB85" i="1" s="1"/>
  <c r="AD85" i="1" s="1"/>
  <c r="L87" i="1"/>
  <c r="M86" i="1"/>
  <c r="N86" i="1" s="1"/>
  <c r="V85" i="1" l="1"/>
  <c r="U86" i="1"/>
  <c r="AA86" i="1" s="1"/>
  <c r="AB86" i="1" s="1"/>
  <c r="AD86" i="1" s="1"/>
  <c r="L88" i="1"/>
  <c r="M87" i="1"/>
  <c r="N87" i="1" s="1"/>
  <c r="V86" i="1" l="1"/>
  <c r="U87" i="1"/>
  <c r="AA87" i="1" s="1"/>
  <c r="AB87" i="1" s="1"/>
  <c r="AD87" i="1" s="1"/>
  <c r="L89" i="1"/>
  <c r="M88" i="1"/>
  <c r="N88" i="1" s="1"/>
  <c r="V87" i="1" l="1"/>
  <c r="U88" i="1"/>
  <c r="AA88" i="1" s="1"/>
  <c r="AB88" i="1" s="1"/>
  <c r="AD88" i="1" s="1"/>
  <c r="L90" i="1"/>
  <c r="M89" i="1"/>
  <c r="N89" i="1" s="1"/>
  <c r="V88" i="1" l="1"/>
  <c r="U89" i="1"/>
  <c r="AA89" i="1" s="1"/>
  <c r="AB89" i="1" s="1"/>
  <c r="AD89" i="1" s="1"/>
  <c r="L91" i="1"/>
  <c r="M90" i="1"/>
  <c r="N90" i="1" s="1"/>
  <c r="V89" i="1" l="1"/>
  <c r="U90" i="1"/>
  <c r="AA90" i="1" s="1"/>
  <c r="AB90" i="1" s="1"/>
  <c r="AD90" i="1" s="1"/>
  <c r="L92" i="1"/>
  <c r="M91" i="1"/>
  <c r="N91" i="1" s="1"/>
  <c r="V90" i="1" l="1"/>
  <c r="U91" i="1"/>
  <c r="AA91" i="1" s="1"/>
  <c r="AB91" i="1" s="1"/>
  <c r="AD91" i="1" s="1"/>
  <c r="L93" i="1"/>
  <c r="M92" i="1"/>
  <c r="N92" i="1" s="1"/>
  <c r="U92" i="1" l="1"/>
  <c r="AA92" i="1" s="1"/>
  <c r="AB92" i="1" s="1"/>
  <c r="AD92" i="1" s="1"/>
  <c r="V91" i="1"/>
  <c r="L94" i="1"/>
  <c r="M93" i="1"/>
  <c r="N93" i="1" s="1"/>
  <c r="V92" i="1" l="1"/>
  <c r="U93" i="1"/>
  <c r="AA93" i="1" s="1"/>
  <c r="AB93" i="1" s="1"/>
  <c r="AD93" i="1" s="1"/>
  <c r="L95" i="1"/>
  <c r="M94" i="1"/>
  <c r="N94" i="1" s="1"/>
  <c r="V93" i="1" l="1"/>
  <c r="U94" i="1"/>
  <c r="AA94" i="1" s="1"/>
  <c r="AB94" i="1" s="1"/>
  <c r="AD94" i="1" s="1"/>
  <c r="L96" i="1"/>
  <c r="M95" i="1"/>
  <c r="N95" i="1" s="1"/>
  <c r="V94" i="1" l="1"/>
  <c r="U95" i="1"/>
  <c r="AA95" i="1" s="1"/>
  <c r="AB95" i="1" s="1"/>
  <c r="AD95" i="1" s="1"/>
  <c r="L97" i="1"/>
  <c r="M96" i="1"/>
  <c r="N96" i="1" s="1"/>
  <c r="V95" i="1" l="1"/>
  <c r="U96" i="1"/>
  <c r="AA96" i="1" s="1"/>
  <c r="AB96" i="1" s="1"/>
  <c r="AD96" i="1" s="1"/>
  <c r="L98" i="1"/>
  <c r="M97" i="1"/>
  <c r="N97" i="1" s="1"/>
  <c r="V96" i="1" l="1"/>
  <c r="U97" i="1"/>
  <c r="AA97" i="1" s="1"/>
  <c r="AB97" i="1" s="1"/>
  <c r="AD97" i="1" s="1"/>
  <c r="L99" i="1"/>
  <c r="M98" i="1"/>
  <c r="N98" i="1" s="1"/>
  <c r="V97" i="1" l="1"/>
  <c r="U98" i="1"/>
  <c r="AA98" i="1" s="1"/>
  <c r="AB98" i="1" s="1"/>
  <c r="AD98" i="1" s="1"/>
  <c r="L100" i="1"/>
  <c r="M99" i="1"/>
  <c r="N99" i="1" s="1"/>
  <c r="V98" i="1" l="1"/>
  <c r="U99" i="1"/>
  <c r="AA99" i="1" s="1"/>
  <c r="AB99" i="1" s="1"/>
  <c r="AD99" i="1" s="1"/>
  <c r="L101" i="1"/>
  <c r="M100" i="1"/>
  <c r="N100" i="1" s="1"/>
  <c r="V99" i="1" l="1"/>
  <c r="U100" i="1"/>
  <c r="AA100" i="1" s="1"/>
  <c r="AB100" i="1" s="1"/>
  <c r="AD100" i="1" s="1"/>
  <c r="L102" i="1"/>
  <c r="M101" i="1"/>
  <c r="N101" i="1" s="1"/>
  <c r="V100" i="1" l="1"/>
  <c r="U101" i="1"/>
  <c r="AA101" i="1" s="1"/>
  <c r="AB101" i="1" s="1"/>
  <c r="AD101" i="1" s="1"/>
  <c r="L103" i="1"/>
  <c r="M102" i="1"/>
  <c r="N102" i="1" s="1"/>
  <c r="V101" i="1" l="1"/>
  <c r="U102" i="1"/>
  <c r="AA102" i="1" s="1"/>
  <c r="AB102" i="1" s="1"/>
  <c r="AD102" i="1" s="1"/>
  <c r="L104" i="1"/>
  <c r="M103" i="1"/>
  <c r="N103" i="1" s="1"/>
  <c r="V102" i="1" l="1"/>
  <c r="U103" i="1"/>
  <c r="AA103" i="1" s="1"/>
  <c r="AB103" i="1" s="1"/>
  <c r="AD103" i="1" s="1"/>
  <c r="M104" i="1"/>
  <c r="N104" i="1" s="1"/>
  <c r="V103" i="1" l="1"/>
  <c r="U104" i="1"/>
  <c r="V104" i="1" l="1"/>
  <c r="AA104" i="1"/>
  <c r="AB104" i="1" s="1"/>
  <c r="AD104" i="1" s="1"/>
  <c r="I105" i="1"/>
  <c r="L105" i="1"/>
  <c r="M105" i="1" s="1"/>
  <c r="N105" i="1" l="1"/>
  <c r="U105" i="1" s="1"/>
  <c r="L106" i="1"/>
  <c r="I107" i="1" l="1"/>
  <c r="I106" i="1"/>
  <c r="L107" i="1"/>
  <c r="M107" i="1" s="1"/>
  <c r="M106" i="1"/>
  <c r="V105" i="1"/>
  <c r="AA105" i="1"/>
  <c r="AB105" i="1" s="1"/>
  <c r="AD105" i="1" s="1"/>
  <c r="N106" i="1" l="1"/>
  <c r="U106" i="1" s="1"/>
  <c r="AA106" i="1" s="1"/>
  <c r="AB106" i="1" s="1"/>
  <c r="AD106" i="1" s="1"/>
  <c r="N107" i="1"/>
  <c r="U107" i="1" s="1"/>
  <c r="AA107" i="1" s="1"/>
  <c r="V106" i="1" l="1"/>
  <c r="V107" i="1" s="1"/>
  <c r="AB107" i="1"/>
  <c r="AD107" i="1" s="1"/>
  <c r="AD109" i="1" s="1"/>
  <c r="AD111" i="1" s="1"/>
</calcChain>
</file>

<file path=xl/sharedStrings.xml><?xml version="1.0" encoding="utf-8"?>
<sst xmlns="http://schemas.openxmlformats.org/spreadsheetml/2006/main" count="192" uniqueCount="162">
  <si>
    <t>Business investment excl BNFL</t>
  </si>
  <si>
    <t>CVM SA</t>
  </si>
  <si>
    <t>GAN8</t>
  </si>
  <si>
    <t>1997 Q1</t>
  </si>
  <si>
    <t>1997 Q2</t>
  </si>
  <si>
    <t>1997 Q3</t>
  </si>
  <si>
    <t>1997 Q4</t>
  </si>
  <si>
    <t>1998 Q1</t>
  </si>
  <si>
    <t>1998 Q2</t>
  </si>
  <si>
    <t>1998 Q3</t>
  </si>
  <si>
    <t>1998 Q4</t>
  </si>
  <si>
    <t>1999 Q1</t>
  </si>
  <si>
    <t>1999 Q2</t>
  </si>
  <si>
    <t>1999 Q3</t>
  </si>
  <si>
    <t>1999 Q4</t>
  </si>
  <si>
    <t>2000 Q1</t>
  </si>
  <si>
    <t>2000 Q2</t>
  </si>
  <si>
    <t>2000 Q3</t>
  </si>
  <si>
    <t>2000 Q4</t>
  </si>
  <si>
    <t>2001 Q1</t>
  </si>
  <si>
    <t>2001 Q2</t>
  </si>
  <si>
    <t>2001 Q3</t>
  </si>
  <si>
    <t>2001 Q4</t>
  </si>
  <si>
    <t>2002 Q1</t>
  </si>
  <si>
    <t>2002 Q2</t>
  </si>
  <si>
    <t>2002 Q3</t>
  </si>
  <si>
    <t>2002 Q4</t>
  </si>
  <si>
    <t>2003 Q1</t>
  </si>
  <si>
    <t>2003 Q2</t>
  </si>
  <si>
    <t>2003 Q3</t>
  </si>
  <si>
    <t>2003 Q4</t>
  </si>
  <si>
    <t>2004 Q1</t>
  </si>
  <si>
    <t>2004 Q2</t>
  </si>
  <si>
    <t>2004 Q3</t>
  </si>
  <si>
    <t>2004 Q4</t>
  </si>
  <si>
    <t>2005 Q1</t>
  </si>
  <si>
    <t>2005 Q2</t>
  </si>
  <si>
    <t>2005 Q3</t>
  </si>
  <si>
    <t>2005 Q4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</si>
  <si>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</si>
  <si>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</si>
  <si>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</si>
  <si>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</si>
  <si>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</si>
  <si>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</si>
  <si>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</si>
  <si>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</si>
  <si>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</si>
  <si>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</si>
  <si>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</si>
  <si>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</si>
  <si>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</si>
  <si>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</si>
  <si>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</si>
  <si>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</si>
  <si>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</si>
  <si>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</si>
  <si>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</si>
  <si>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</si>
  <si>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</si>
  <si>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</si>
  <si>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</si>
  <si>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</si>
  <si>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</si>
  <si>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</si>
  <si>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</si>
  <si>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</si>
  <si>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</si>
  <si>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</si>
  <si>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</si>
  <si>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</si>
  <si>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</si>
  <si>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</si>
  <si>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</si>
  <si>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</si>
  <si>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</si>
  <si>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</si>
  <si>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</si>
  <si>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</si>
  <si>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</si>
  <si>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</si>
  <si>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</si>
  <si>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</si>
  <si>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</si>
  <si>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</si>
  <si>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</si>
  <si>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</si>
  <si>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</si>
  <si>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</si>
  <si>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</si>
  <si>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</si>
  <si>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</si>
  <si>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</si>
  <si>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</si>
  <si>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</si>
  <si>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</si>
  <si>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</si>
  <si>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</si>
  <si>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</si>
  <si>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</si>
  <si>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</si>
  <si>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</si>
  <si>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</si>
  <si>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</si>
  <si>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</si>
  <si>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</si>
  <si>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</si>
  <si>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Market sector capital services</t>
  </si>
  <si>
    <t>Index, 2019 = 100</t>
  </si>
  <si>
    <t>ONS MFP</t>
  </si>
  <si>
    <t>Market sector capital stock</t>
  </si>
  <si>
    <t>£m, KP (2019 prices)</t>
  </si>
  <si>
    <t>Calc</t>
  </si>
  <si>
    <t>QoQ</t>
  </si>
  <si>
    <t>Counterfactual investment</t>
  </si>
  <si>
    <t>Increment on stock growth</t>
  </si>
  <si>
    <t>Counterfactual capital stock</t>
  </si>
  <si>
    <t>GDP at market prices</t>
  </si>
  <si>
    <t>CVM, £m (2019 prices)</t>
  </si>
  <si>
    <t>ABMI</t>
  </si>
  <si>
    <t>Increment on GDP growth</t>
  </si>
  <si>
    <t>GDP growth</t>
  </si>
  <si>
    <t>Counterfactual GDP growth</t>
  </si>
  <si>
    <t>Counterfactual GDP</t>
  </si>
  <si>
    <t>Cumulative level impact on GDP</t>
  </si>
  <si>
    <t>Capital stock growth</t>
  </si>
  <si>
    <t>GDP in 2022</t>
  </si>
  <si>
    <t>Capital share-&gt;</t>
  </si>
  <si>
    <t>Assumed growth-&gt;</t>
  </si>
  <si>
    <t>Difference in GDP level</t>
  </si>
  <si>
    <t>Share of GDP</t>
  </si>
  <si>
    <t>Memo: Investment trend</t>
  </si>
  <si>
    <t>Number of households in 2021</t>
  </si>
  <si>
    <t>Number of households in 2021 (millions)</t>
  </si>
  <si>
    <t>Per household</t>
  </si>
  <si>
    <t>Data</t>
  </si>
  <si>
    <t>Link</t>
  </si>
  <si>
    <t>Date extracted</t>
  </si>
  <si>
    <t>https://www.ons.gov.uk/economy/grossdomesticproductgdp/datasets/totalbusinessinvestmentandgeneralgovernmentdataexcludingbritishnuclearfuelsbnfl</t>
  </si>
  <si>
    <t>https://www.ons.gov.uk/economy/economicoutputandproductivity/productivitymeasures/datasets/productivityoverviewforvolumeindexcapitalservicesvicsquarterlyuk</t>
  </si>
  <si>
    <t>Notes</t>
  </si>
  <si>
    <t>CVM, SA</t>
  </si>
  <si>
    <t>Table 4, market sector total</t>
  </si>
  <si>
    <t>CDID</t>
  </si>
  <si>
    <t>-</t>
  </si>
  <si>
    <t>https://www.ons.gov.uk/economy/grossdomesticproductgdp/timeseries/abmi/ukea</t>
  </si>
  <si>
    <t>GDP</t>
  </si>
  <si>
    <t>https://www.ons.gov.uk/peoplepopulationandcommunity/birthsdeathsandmarriages/families/bulletins/familiesandhouseholds/2021</t>
  </si>
  <si>
    <t>Source: business investment data published by ONS on 22 Dec 2022, with Bank of England projection for Q4 2022 from February 2023 MPR</t>
  </si>
  <si>
    <t>Source: ONS growth accounting estimates, last published on 13 July 2022, rolled forward using average depreciation rate and business investment data</t>
  </si>
  <si>
    <t>Source: ONS growth accounting estimates, last published on 13 July 2022, rolled forward using growth of market sector capital stock</t>
  </si>
  <si>
    <t>Source: GDP release on 22 Dec 2022, with Bank of England projection for Q4 2022 from February 2023 MPR</t>
  </si>
  <si>
    <t>Market sector capital services growth</t>
  </si>
  <si>
    <t>Counterfactual capital stock growth</t>
  </si>
  <si>
    <t>Counterfactual capital services growth</t>
  </si>
  <si>
    <t>Table 5, market sector total</t>
  </si>
  <si>
    <t>Assume no substantial change to 2022</t>
  </si>
  <si>
    <t>Sum difference in level 2022</t>
  </si>
  <si>
    <t>Implied depreciation rate</t>
  </si>
  <si>
    <t>Business investment</t>
  </si>
  <si>
    <t>It does not represent the views of the Bank of England or the Monetary Policy Committee.</t>
  </si>
  <si>
    <t>This spreadsheet is created by Jonathan Haskel and Josh Martin.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</si>
</sst>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%"/>
    <numFmt numFmtId="167" formatCode="_-&quot;£&quot;* #,##0_-;\-&quot;£&quot;* #,##0_-;_-&quot;£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164" fontId="0" fillId="0" borderId="0" xfId="2" applyNumberFormat="1" applyFont="1"/>
    <xf numFmtId="165" fontId="0" fillId="0" borderId="0" xfId="1" applyNumberFormat="1" applyFont="1"/>
    <xf numFmtId="165" fontId="0" fillId="0" borderId="0" xfId="0" applyNumberFormat="1"/>
    <xf numFmtId="164" fontId="0" fillId="0" borderId="0" xfId="0" applyNumberFormat="1"/>
    <xf numFmtId="166" fontId="0" fillId="0" borderId="0" xfId="0" applyNumberFormat="1"/>
    <xf numFmtId="0" fontId="0" fillId="0" borderId="1" xfId="0" applyBorder="1"/>
    <xf numFmtId="164" fontId="0" fillId="0" borderId="1" xfId="2" applyNumberFormat="1" applyFont="1" applyBorder="1"/>
    <xf numFmtId="165" fontId="0" fillId="0" borderId="1" xfId="1" applyNumberFormat="1" applyFont="1" applyBorder="1"/>
    <xf numFmtId="0" fontId="0" fillId="0" borderId="0" xfId="0" applyAlignment="1">
      <alignment wrapText="1"/>
    </xf>
    <xf numFmtId="10" fontId="0" fillId="0" borderId="0" xfId="2" applyNumberFormat="1" applyFont="1"/>
    <xf numFmtId="165" fontId="0" fillId="0" borderId="1" xfId="0" applyNumberFormat="1" applyBorder="1"/>
    <xf numFmtId="164" fontId="0" fillId="0" borderId="1" xfId="0" applyNumberFormat="1" applyBorder="1"/>
    <xf numFmtId="10" fontId="0" fillId="0" borderId="1" xfId="2" applyNumberFormat="1" applyFont="1" applyBorder="1"/>
    <xf numFmtId="164" fontId="3" fillId="0" borderId="0" xfId="0" applyNumberFormat="1" applyFont="1"/>
    <xf numFmtId="165" fontId="3" fillId="0" borderId="0" xfId="0" applyNumberFormat="1" applyFont="1"/>
    <xf numFmtId="0" fontId="0" fillId="0" borderId="2" xfId="0" applyBorder="1"/>
    <xf numFmtId="165" fontId="0" fillId="0" borderId="3" xfId="0" applyNumberFormat="1" applyBorder="1"/>
    <xf numFmtId="0" fontId="0" fillId="0" borderId="4" xfId="0" applyBorder="1"/>
    <xf numFmtId="0" fontId="0" fillId="0" borderId="6" xfId="0" applyBorder="1"/>
    <xf numFmtId="10" fontId="0" fillId="0" borderId="7" xfId="2" applyNumberFormat="1" applyFont="1" applyBorder="1"/>
    <xf numFmtId="165" fontId="3" fillId="0" borderId="0" xfId="1" applyNumberFormat="1" applyFont="1"/>
    <xf numFmtId="10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65" fontId="0" fillId="0" borderId="5" xfId="1" applyNumberFormat="1" applyFont="1" applyBorder="1"/>
    <xf numFmtId="10" fontId="0" fillId="0" borderId="0" xfId="0" applyNumberFormat="1" applyFill="1" applyAlignment="1">
      <alignment wrapText="1"/>
    </xf>
    <xf numFmtId="0" fontId="0" fillId="0" borderId="2" xfId="0" applyFill="1" applyBorder="1"/>
    <xf numFmtId="0" fontId="0" fillId="0" borderId="3" xfId="0" applyBorder="1"/>
    <xf numFmtId="0" fontId="0" fillId="0" borderId="6" xfId="0" applyFill="1" applyBorder="1"/>
    <xf numFmtId="167" fontId="0" fillId="0" borderId="7" xfId="0" applyNumberFormat="1" applyBorder="1"/>
    <xf numFmtId="0" fontId="4" fillId="0" borderId="0" xfId="3"/>
    <xf numFmtId="0" fontId="2" fillId="0" borderId="0" xfId="0" applyFont="1"/>
    <xf numFmtId="2" fontId="0" fillId="0" borderId="0" xfId="0" applyNumberFormat="1"/>
    <xf numFmtId="2" fontId="0" fillId="0" borderId="1" xfId="0" applyNumberFormat="1" applyBorder="1"/>
    <xf numFmtId="2" fontId="3" fillId="0" borderId="0" xfId="0" applyNumberFormat="1" applyFont="1"/>
    <xf numFmtId="14" fontId="0" fillId="0" borderId="0" xfId="0" applyNumberFormat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5" Type="http://schemas.openxmlformats.org/officeDocument/2006/relationships/chartsheet" Target="chartsheets/sheet4.xml"/><Relationship Id="rId10" Type="http://schemas.openxmlformats.org/officeDocument/2006/relationships/calcChain" Target="calcChain.xml"/><Relationship Id="rId4" Type="http://schemas.openxmlformats.org/officeDocument/2006/relationships/chartsheet" Target="chartsheets/sheet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600"/>
              <a:t>Business investment, £m constant</a:t>
            </a:r>
            <a:r>
              <a:rPr lang="en-GB" sz="1600" baseline="0"/>
              <a:t> prices</a:t>
            </a:r>
            <a:r>
              <a:rPr lang="en-GB" sz="1600"/>
              <a:t> (2019 prices)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185368592664954E-2"/>
          <c:y val="8.1675083042709887E-2"/>
          <c:w val="0.87611417894277033"/>
          <c:h val="0.7628713322323466"/>
        </c:manualLayout>
      </c:layout>
      <c:lineChart>
        <c:grouping val="standard"/>
        <c:varyColors val="0"/>
        <c:ser>
          <c:idx val="0"/>
          <c:order val="0"/>
          <c:tx>
            <c:strRef>
              <c:f>Calcs!$B$1</c:f>
              <c:strCache>
                <c:ptCount val="1"/>
                <c:pt idx="0">
                  <c:v>Business investment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Calcs!$A$4:$A$107</c:f>
              <c:strCache>
                <c:ptCount val="104"/>
                <c:pt idx="0">
                  <c:v>1997 Q1</c:v>
                </c:pt>
                <c:pt idx="1">
                  <c:v>1997 Q2</c:v>
                </c:pt>
                <c:pt idx="2">
                  <c:v>1997 Q3</c:v>
                </c:pt>
                <c:pt idx="3">
                  <c:v>1997 Q4</c:v>
                </c:pt>
                <c:pt idx="4">
                  <c:v>1998 Q1</c:v>
                </c:pt>
                <c:pt idx="5">
                  <c:v>1998 Q2</c:v>
                </c:pt>
                <c:pt idx="6">
                  <c:v>1998 Q3</c:v>
                </c:pt>
                <c:pt idx="7">
                  <c:v>1998 Q4</c:v>
                </c:pt>
                <c:pt idx="8">
                  <c:v>1999 Q1</c:v>
                </c:pt>
                <c:pt idx="9">
                  <c:v>1999 Q2</c:v>
                </c:pt>
                <c:pt idx="10">
                  <c:v>1999 Q3</c:v>
                </c:pt>
                <c:pt idx="11">
                  <c:v>1999 Q4</c:v>
                </c:pt>
                <c:pt idx="12">
                  <c:v>2000 Q1</c:v>
                </c:pt>
                <c:pt idx="13">
                  <c:v>2000 Q2</c:v>
                </c:pt>
                <c:pt idx="14">
                  <c:v>2000 Q3</c:v>
                </c:pt>
                <c:pt idx="15">
                  <c:v>2000 Q4</c:v>
                </c:pt>
                <c:pt idx="16">
                  <c:v>2001 Q1</c:v>
                </c:pt>
                <c:pt idx="17">
                  <c:v>2001 Q2</c:v>
                </c:pt>
                <c:pt idx="18">
                  <c:v>2001 Q3</c:v>
                </c:pt>
                <c:pt idx="19">
                  <c:v>2001 Q4</c:v>
                </c:pt>
                <c:pt idx="20">
                  <c:v>2002 Q1</c:v>
                </c:pt>
                <c:pt idx="21">
                  <c:v>2002 Q2</c:v>
                </c:pt>
                <c:pt idx="22">
                  <c:v>2002 Q3</c:v>
                </c:pt>
                <c:pt idx="23">
                  <c:v>2002 Q4</c:v>
                </c:pt>
                <c:pt idx="24">
                  <c:v>2003 Q1</c:v>
                </c:pt>
                <c:pt idx="25">
                  <c:v>2003 Q2</c:v>
                </c:pt>
                <c:pt idx="26">
                  <c:v>2003 Q3</c:v>
                </c:pt>
                <c:pt idx="27">
                  <c:v>2003 Q4</c:v>
                </c:pt>
                <c:pt idx="28">
                  <c:v>2004 Q1</c:v>
                </c:pt>
                <c:pt idx="29">
                  <c:v>2004 Q2</c:v>
                </c:pt>
                <c:pt idx="30">
                  <c:v>2004 Q3</c:v>
                </c:pt>
                <c:pt idx="31">
                  <c:v>2004 Q4</c:v>
                </c:pt>
                <c:pt idx="32">
                  <c:v>2005 Q1</c:v>
                </c:pt>
                <c:pt idx="33">
                  <c:v>2005 Q2</c:v>
                </c:pt>
                <c:pt idx="34">
                  <c:v>2005 Q3</c:v>
                </c:pt>
                <c:pt idx="35">
                  <c:v>2005 Q4</c:v>
                </c:pt>
                <c:pt idx="36">
                  <c:v>2006 Q1</c:v>
                </c:pt>
                <c:pt idx="37">
                  <c:v>2006 Q2</c:v>
                </c:pt>
                <c:pt idx="38">
                  <c:v>2006 Q3</c:v>
                </c:pt>
                <c:pt idx="39">
                  <c:v>2006 Q4</c:v>
                </c:pt>
                <c:pt idx="40">
                  <c:v>2007 Q1</c:v>
                </c:pt>
                <c:pt idx="41">
                  <c:v>2007 Q2</c:v>
                </c:pt>
                <c:pt idx="42">
                  <c:v>2007 Q3</c:v>
                </c:pt>
                <c:pt idx="43">
                  <c:v>2007 Q4</c:v>
                </c:pt>
                <c:pt idx="44">
                  <c:v>2008 Q1</c:v>
                </c:pt>
                <c:pt idx="45">
                  <c:v>2008 Q2</c:v>
                </c:pt>
                <c:pt idx="46">
                  <c:v>2008 Q3</c:v>
                </c:pt>
                <c:pt idx="47">
                  <c:v>2008 Q4</c:v>
                </c:pt>
                <c:pt idx="48">
                  <c:v>2009 Q1</c:v>
                </c:pt>
                <c:pt idx="49">
                  <c:v>2009 Q2</c:v>
                </c:pt>
                <c:pt idx="50">
                  <c:v>2009 Q3</c:v>
                </c:pt>
                <c:pt idx="51">
                  <c:v>2009 Q4</c:v>
                </c:pt>
                <c:pt idx="52">
                  <c:v>2010 Q1</c:v>
                </c:pt>
                <c:pt idx="53">
                  <c:v>2010 Q2</c:v>
                </c:pt>
                <c:pt idx="54">
                  <c:v>2010 Q3</c:v>
                </c:pt>
                <c:pt idx="55">
                  <c:v>2010 Q4</c:v>
                </c:pt>
                <c:pt idx="56">
                  <c:v>2011 Q1</c:v>
                </c:pt>
                <c:pt idx="57">
                  <c:v>2011 Q2</c:v>
                </c:pt>
                <c:pt idx="58">
                  <c:v>2011 Q3</c:v>
                </c:pt>
                <c:pt idx="59">
                  <c:v>2011 Q4</c:v>
                </c:pt>
                <c:pt idx="60">
                  <c:v>2012 Q1</c:v>
                </c:pt>
                <c:pt idx="61">
                  <c:v>2012 Q2</c:v>
                </c:pt>
                <c:pt idx="62">
                  <c:v>2012 Q3</c:v>
                </c:pt>
                <c:pt idx="63">
                  <c:v>2012 Q4</c:v>
                </c:pt>
                <c:pt idx="64">
                  <c:v>2013 Q1</c:v>
                </c:pt>
                <c:pt idx="65">
                  <c:v>2013 Q2</c:v>
                </c:pt>
                <c:pt idx="66">
                  <c:v>2013 Q3</c:v>
                </c:pt>
                <c:pt idx="67">
                  <c:v>2013 Q4</c:v>
                </c:pt>
                <c:pt idx="68">
                  <c:v>2014 Q1</c:v>
                </c:pt>
                <c:pt idx="69">
                  <c:v>2014 Q2</c:v>
                </c:pt>
                <c:pt idx="70">
                  <c:v>2014 Q3</c:v>
                </c:pt>
                <c:pt idx="71">
                  <c:v>2014 Q4</c:v>
                </c:pt>
                <c:pt idx="72">
                  <c:v>2015 Q1</c:v>
                </c:pt>
                <c:pt idx="73">
                  <c:v>2015 Q2</c:v>
                </c:pt>
                <c:pt idx="74">
                  <c:v>2015 Q3</c:v>
                </c:pt>
                <c:pt idx="75">
                  <c:v>2015 Q4</c:v>
                </c:pt>
                <c:pt idx="76">
                  <c:v>2016 Q1</c:v>
                </c:pt>
                <c:pt idx="77">
                  <c:v>2016 Q2</c:v>
                </c:pt>
                <c:pt idx="78">
                  <c:v>2016 Q3</c:v>
                </c:pt>
                <c:pt idx="79">
                  <c:v>2016 Q4</c:v>
                </c:pt>
                <c:pt idx="80">
                  <c:v>2017 Q1</c:v>
                </c:pt>
                <c:pt idx="81">
                  <c:v>2017 Q2</c:v>
                </c:pt>
                <c:pt idx="82">
                  <c:v>2017 Q3</c:v>
                </c:pt>
                <c:pt idx="83">
                  <c:v>2017 Q4</c:v>
                </c:pt>
                <c:pt idx="84">
                  <c:v>2018 Q1</c:v>
                </c:pt>
                <c:pt idx="85">
                  <c:v>2018 Q2</c:v>
                </c:pt>
                <c:pt idx="86">
                  <c:v>2018 Q3</c:v>
                </c:pt>
                <c:pt idx="87">
                  <c:v>2018 Q4</c:v>
                </c:pt>
                <c:pt idx="88">
                  <c:v>2019 Q1</c:v>
                </c:pt>
                <c:pt idx="89">
                  <c:v>2019 Q2</c:v>
                </c:pt>
                <c:pt idx="90">
                  <c:v>2019 Q3</c:v>
                </c:pt>
                <c:pt idx="91">
                  <c:v>2019 Q4</c:v>
                </c:pt>
                <c:pt idx="92">
                  <c:v>2020 Q1</c:v>
                </c:pt>
                <c:pt idx="93">
                  <c:v>2020 Q2</c:v>
                </c:pt>
                <c:pt idx="94">
                  <c:v>2020 Q3</c:v>
                </c:pt>
                <c:pt idx="95">
                  <c:v>2020 Q4</c:v>
                </c:pt>
                <c:pt idx="96">
                  <c:v>2021 Q1</c:v>
                </c:pt>
                <c:pt idx="97">
                  <c:v>2021 Q2</c:v>
                </c:pt>
                <c:pt idx="98">
                  <c:v>2021 Q3</c:v>
                </c:pt>
                <c:pt idx="99">
                  <c:v>2021 Q4</c:v>
                </c:pt>
                <c:pt idx="100">
                  <c:v>2022 Q1</c:v>
                </c:pt>
                <c:pt idx="101">
                  <c:v>2022 Q2</c:v>
                </c:pt>
                <c:pt idx="102">
                  <c:v>2022 Q3</c:v>
                </c:pt>
                <c:pt idx="103">
                  <c:v>2022 Q4</c:v>
                </c:pt>
              </c:strCache>
            </c:strRef>
          </c:cat>
          <c:val>
            <c:numRef>
              <c:f>Calcs!$B$4:$B$107</c:f>
              <c:numCache>
                <c:formatCode>_-* #,##0_-;\-* #,##0_-;_-* "-"??_-;_-@_-</c:formatCode>
                <c:ptCount val="104"/>
                <c:pt idx="0">
                  <c:v>34459</c:v>
                </c:pt>
                <c:pt idx="1">
                  <c:v>36590</c:v>
                </c:pt>
                <c:pt idx="2">
                  <c:v>38553</c:v>
                </c:pt>
                <c:pt idx="3">
                  <c:v>39381</c:v>
                </c:pt>
                <c:pt idx="4">
                  <c:v>40131</c:v>
                </c:pt>
                <c:pt idx="5">
                  <c:v>40076</c:v>
                </c:pt>
                <c:pt idx="6">
                  <c:v>40382</c:v>
                </c:pt>
                <c:pt idx="7">
                  <c:v>41537</c:v>
                </c:pt>
                <c:pt idx="8">
                  <c:v>41265</c:v>
                </c:pt>
                <c:pt idx="9">
                  <c:v>40070</c:v>
                </c:pt>
                <c:pt idx="10">
                  <c:v>41842</c:v>
                </c:pt>
                <c:pt idx="11">
                  <c:v>41032</c:v>
                </c:pt>
                <c:pt idx="12">
                  <c:v>42352</c:v>
                </c:pt>
                <c:pt idx="13">
                  <c:v>45295</c:v>
                </c:pt>
                <c:pt idx="14">
                  <c:v>41682</c:v>
                </c:pt>
                <c:pt idx="15">
                  <c:v>42942</c:v>
                </c:pt>
                <c:pt idx="16">
                  <c:v>43406</c:v>
                </c:pt>
                <c:pt idx="17">
                  <c:v>43756</c:v>
                </c:pt>
                <c:pt idx="18">
                  <c:v>42468</c:v>
                </c:pt>
                <c:pt idx="19">
                  <c:v>40803</c:v>
                </c:pt>
                <c:pt idx="20">
                  <c:v>40955</c:v>
                </c:pt>
                <c:pt idx="21">
                  <c:v>41724</c:v>
                </c:pt>
                <c:pt idx="22">
                  <c:v>42162</c:v>
                </c:pt>
                <c:pt idx="23">
                  <c:v>44386</c:v>
                </c:pt>
                <c:pt idx="24">
                  <c:v>44686</c:v>
                </c:pt>
                <c:pt idx="25">
                  <c:v>42132</c:v>
                </c:pt>
                <c:pt idx="26">
                  <c:v>41647</c:v>
                </c:pt>
                <c:pt idx="27">
                  <c:v>41200</c:v>
                </c:pt>
                <c:pt idx="28">
                  <c:v>42410</c:v>
                </c:pt>
                <c:pt idx="29">
                  <c:v>39385</c:v>
                </c:pt>
                <c:pt idx="30">
                  <c:v>40693</c:v>
                </c:pt>
                <c:pt idx="31">
                  <c:v>41340</c:v>
                </c:pt>
                <c:pt idx="32">
                  <c:v>41134</c:v>
                </c:pt>
                <c:pt idx="33">
                  <c:v>47870</c:v>
                </c:pt>
                <c:pt idx="34">
                  <c:v>43229</c:v>
                </c:pt>
                <c:pt idx="35">
                  <c:v>43053</c:v>
                </c:pt>
                <c:pt idx="36">
                  <c:v>44821</c:v>
                </c:pt>
                <c:pt idx="37">
                  <c:v>44357</c:v>
                </c:pt>
                <c:pt idx="38">
                  <c:v>47146</c:v>
                </c:pt>
                <c:pt idx="39">
                  <c:v>46483</c:v>
                </c:pt>
                <c:pt idx="40">
                  <c:v>48330</c:v>
                </c:pt>
                <c:pt idx="41">
                  <c:v>49980</c:v>
                </c:pt>
                <c:pt idx="42">
                  <c:v>47410</c:v>
                </c:pt>
                <c:pt idx="43">
                  <c:v>50882</c:v>
                </c:pt>
                <c:pt idx="44">
                  <c:v>46960</c:v>
                </c:pt>
                <c:pt idx="45">
                  <c:v>48736</c:v>
                </c:pt>
                <c:pt idx="46">
                  <c:v>46893</c:v>
                </c:pt>
                <c:pt idx="47">
                  <c:v>45311</c:v>
                </c:pt>
                <c:pt idx="48">
                  <c:v>41006</c:v>
                </c:pt>
                <c:pt idx="49">
                  <c:v>39114</c:v>
                </c:pt>
                <c:pt idx="50">
                  <c:v>38306</c:v>
                </c:pt>
                <c:pt idx="51">
                  <c:v>38165</c:v>
                </c:pt>
                <c:pt idx="52">
                  <c:v>39649</c:v>
                </c:pt>
                <c:pt idx="53">
                  <c:v>39513</c:v>
                </c:pt>
                <c:pt idx="54">
                  <c:v>40874</c:v>
                </c:pt>
                <c:pt idx="55">
                  <c:v>43603</c:v>
                </c:pt>
                <c:pt idx="56">
                  <c:v>39881</c:v>
                </c:pt>
                <c:pt idx="57">
                  <c:v>41641</c:v>
                </c:pt>
                <c:pt idx="58">
                  <c:v>43460</c:v>
                </c:pt>
                <c:pt idx="59">
                  <c:v>44769</c:v>
                </c:pt>
                <c:pt idx="60">
                  <c:v>45733</c:v>
                </c:pt>
                <c:pt idx="61">
                  <c:v>42982</c:v>
                </c:pt>
                <c:pt idx="62">
                  <c:v>43643</c:v>
                </c:pt>
                <c:pt idx="63">
                  <c:v>46382</c:v>
                </c:pt>
                <c:pt idx="64">
                  <c:v>44472</c:v>
                </c:pt>
                <c:pt idx="65">
                  <c:v>45474</c:v>
                </c:pt>
                <c:pt idx="66">
                  <c:v>47039</c:v>
                </c:pt>
                <c:pt idx="67">
                  <c:v>47528</c:v>
                </c:pt>
                <c:pt idx="68">
                  <c:v>47583</c:v>
                </c:pt>
                <c:pt idx="69">
                  <c:v>48810</c:v>
                </c:pt>
                <c:pt idx="70">
                  <c:v>49288</c:v>
                </c:pt>
                <c:pt idx="71">
                  <c:v>49947</c:v>
                </c:pt>
                <c:pt idx="72">
                  <c:v>52826</c:v>
                </c:pt>
                <c:pt idx="73">
                  <c:v>52481</c:v>
                </c:pt>
                <c:pt idx="74">
                  <c:v>52510</c:v>
                </c:pt>
                <c:pt idx="75">
                  <c:v>55404</c:v>
                </c:pt>
                <c:pt idx="76">
                  <c:v>56007</c:v>
                </c:pt>
                <c:pt idx="77">
                  <c:v>55985</c:v>
                </c:pt>
                <c:pt idx="78">
                  <c:v>56890</c:v>
                </c:pt>
                <c:pt idx="79">
                  <c:v>54364</c:v>
                </c:pt>
                <c:pt idx="80">
                  <c:v>55840</c:v>
                </c:pt>
                <c:pt idx="81">
                  <c:v>56661</c:v>
                </c:pt>
                <c:pt idx="82">
                  <c:v>56210</c:v>
                </c:pt>
                <c:pt idx="83">
                  <c:v>56964</c:v>
                </c:pt>
                <c:pt idx="84">
                  <c:v>56481</c:v>
                </c:pt>
                <c:pt idx="85">
                  <c:v>55124</c:v>
                </c:pt>
                <c:pt idx="86">
                  <c:v>55252</c:v>
                </c:pt>
                <c:pt idx="87">
                  <c:v>55493</c:v>
                </c:pt>
                <c:pt idx="88">
                  <c:v>55769</c:v>
                </c:pt>
                <c:pt idx="89">
                  <c:v>55923</c:v>
                </c:pt>
                <c:pt idx="90">
                  <c:v>56569</c:v>
                </c:pt>
                <c:pt idx="91">
                  <c:v>56999</c:v>
                </c:pt>
                <c:pt idx="92">
                  <c:v>55477</c:v>
                </c:pt>
                <c:pt idx="93">
                  <c:v>43963</c:v>
                </c:pt>
                <c:pt idx="94">
                  <c:v>48806</c:v>
                </c:pt>
                <c:pt idx="95">
                  <c:v>50167</c:v>
                </c:pt>
                <c:pt idx="96">
                  <c:v>47578</c:v>
                </c:pt>
                <c:pt idx="97">
                  <c:v>50602</c:v>
                </c:pt>
                <c:pt idx="98">
                  <c:v>51731</c:v>
                </c:pt>
                <c:pt idx="99">
                  <c:v>50326</c:v>
                </c:pt>
                <c:pt idx="100">
                  <c:v>50916</c:v>
                </c:pt>
                <c:pt idx="101">
                  <c:v>53737</c:v>
                </c:pt>
                <c:pt idx="102">
                  <c:v>52398</c:v>
                </c:pt>
                <c:pt idx="103">
                  <c:v>51696.072500000009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F2-41E7-AC38-A207308A8455}"/>
            </c:ext>
          </c:extLst>
        </c:ser>
        <c:ser>
          <c:idx val="1"/>
          <c:order val="1"/>
          <c:tx>
            <c:strRef>
              <c:f>Calcs!$E$1</c:f>
              <c:strCache>
                <c:ptCount val="1"/>
                <c:pt idx="0">
                  <c:v>Counterfactual investment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Calcs!$A$4:$A$107</c:f>
              <c:strCache>
                <c:ptCount val="104"/>
                <c:pt idx="0">
                  <c:v>1997 Q1</c:v>
                </c:pt>
                <c:pt idx="1">
                  <c:v>1997 Q2</c:v>
                </c:pt>
                <c:pt idx="2">
                  <c:v>1997 Q3</c:v>
                </c:pt>
                <c:pt idx="3">
                  <c:v>1997 Q4</c:v>
                </c:pt>
                <c:pt idx="4">
                  <c:v>1998 Q1</c:v>
                </c:pt>
                <c:pt idx="5">
                  <c:v>1998 Q2</c:v>
                </c:pt>
                <c:pt idx="6">
                  <c:v>1998 Q3</c:v>
                </c:pt>
                <c:pt idx="7">
                  <c:v>1998 Q4</c:v>
                </c:pt>
                <c:pt idx="8">
                  <c:v>1999 Q1</c:v>
                </c:pt>
                <c:pt idx="9">
                  <c:v>1999 Q2</c:v>
                </c:pt>
                <c:pt idx="10">
                  <c:v>1999 Q3</c:v>
                </c:pt>
                <c:pt idx="11">
                  <c:v>1999 Q4</c:v>
                </c:pt>
                <c:pt idx="12">
                  <c:v>2000 Q1</c:v>
                </c:pt>
                <c:pt idx="13">
                  <c:v>2000 Q2</c:v>
                </c:pt>
                <c:pt idx="14">
                  <c:v>2000 Q3</c:v>
                </c:pt>
                <c:pt idx="15">
                  <c:v>2000 Q4</c:v>
                </c:pt>
                <c:pt idx="16">
                  <c:v>2001 Q1</c:v>
                </c:pt>
                <c:pt idx="17">
                  <c:v>2001 Q2</c:v>
                </c:pt>
                <c:pt idx="18">
                  <c:v>2001 Q3</c:v>
                </c:pt>
                <c:pt idx="19">
                  <c:v>2001 Q4</c:v>
                </c:pt>
                <c:pt idx="20">
                  <c:v>2002 Q1</c:v>
                </c:pt>
                <c:pt idx="21">
                  <c:v>2002 Q2</c:v>
                </c:pt>
                <c:pt idx="22">
                  <c:v>2002 Q3</c:v>
                </c:pt>
                <c:pt idx="23">
                  <c:v>2002 Q4</c:v>
                </c:pt>
                <c:pt idx="24">
                  <c:v>2003 Q1</c:v>
                </c:pt>
                <c:pt idx="25">
                  <c:v>2003 Q2</c:v>
                </c:pt>
                <c:pt idx="26">
                  <c:v>2003 Q3</c:v>
                </c:pt>
                <c:pt idx="27">
                  <c:v>2003 Q4</c:v>
                </c:pt>
                <c:pt idx="28">
                  <c:v>2004 Q1</c:v>
                </c:pt>
                <c:pt idx="29">
                  <c:v>2004 Q2</c:v>
                </c:pt>
                <c:pt idx="30">
                  <c:v>2004 Q3</c:v>
                </c:pt>
                <c:pt idx="31">
                  <c:v>2004 Q4</c:v>
                </c:pt>
                <c:pt idx="32">
                  <c:v>2005 Q1</c:v>
                </c:pt>
                <c:pt idx="33">
                  <c:v>2005 Q2</c:v>
                </c:pt>
                <c:pt idx="34">
                  <c:v>2005 Q3</c:v>
                </c:pt>
                <c:pt idx="35">
                  <c:v>2005 Q4</c:v>
                </c:pt>
                <c:pt idx="36">
                  <c:v>2006 Q1</c:v>
                </c:pt>
                <c:pt idx="37">
                  <c:v>2006 Q2</c:v>
                </c:pt>
                <c:pt idx="38">
                  <c:v>2006 Q3</c:v>
                </c:pt>
                <c:pt idx="39">
                  <c:v>2006 Q4</c:v>
                </c:pt>
                <c:pt idx="40">
                  <c:v>2007 Q1</c:v>
                </c:pt>
                <c:pt idx="41">
                  <c:v>2007 Q2</c:v>
                </c:pt>
                <c:pt idx="42">
                  <c:v>2007 Q3</c:v>
                </c:pt>
                <c:pt idx="43">
                  <c:v>2007 Q4</c:v>
                </c:pt>
                <c:pt idx="44">
                  <c:v>2008 Q1</c:v>
                </c:pt>
                <c:pt idx="45">
                  <c:v>2008 Q2</c:v>
                </c:pt>
                <c:pt idx="46">
                  <c:v>2008 Q3</c:v>
                </c:pt>
                <c:pt idx="47">
                  <c:v>2008 Q4</c:v>
                </c:pt>
                <c:pt idx="48">
                  <c:v>2009 Q1</c:v>
                </c:pt>
                <c:pt idx="49">
                  <c:v>2009 Q2</c:v>
                </c:pt>
                <c:pt idx="50">
                  <c:v>2009 Q3</c:v>
                </c:pt>
                <c:pt idx="51">
                  <c:v>2009 Q4</c:v>
                </c:pt>
                <c:pt idx="52">
                  <c:v>2010 Q1</c:v>
                </c:pt>
                <c:pt idx="53">
                  <c:v>2010 Q2</c:v>
                </c:pt>
                <c:pt idx="54">
                  <c:v>2010 Q3</c:v>
                </c:pt>
                <c:pt idx="55">
                  <c:v>2010 Q4</c:v>
                </c:pt>
                <c:pt idx="56">
                  <c:v>2011 Q1</c:v>
                </c:pt>
                <c:pt idx="57">
                  <c:v>2011 Q2</c:v>
                </c:pt>
                <c:pt idx="58">
                  <c:v>2011 Q3</c:v>
                </c:pt>
                <c:pt idx="59">
                  <c:v>2011 Q4</c:v>
                </c:pt>
                <c:pt idx="60">
                  <c:v>2012 Q1</c:v>
                </c:pt>
                <c:pt idx="61">
                  <c:v>2012 Q2</c:v>
                </c:pt>
                <c:pt idx="62">
                  <c:v>2012 Q3</c:v>
                </c:pt>
                <c:pt idx="63">
                  <c:v>2012 Q4</c:v>
                </c:pt>
                <c:pt idx="64">
                  <c:v>2013 Q1</c:v>
                </c:pt>
                <c:pt idx="65">
                  <c:v>2013 Q2</c:v>
                </c:pt>
                <c:pt idx="66">
                  <c:v>2013 Q3</c:v>
                </c:pt>
                <c:pt idx="67">
                  <c:v>2013 Q4</c:v>
                </c:pt>
                <c:pt idx="68">
                  <c:v>2014 Q1</c:v>
                </c:pt>
                <c:pt idx="69">
                  <c:v>2014 Q2</c:v>
                </c:pt>
                <c:pt idx="70">
                  <c:v>2014 Q3</c:v>
                </c:pt>
                <c:pt idx="71">
                  <c:v>2014 Q4</c:v>
                </c:pt>
                <c:pt idx="72">
                  <c:v>2015 Q1</c:v>
                </c:pt>
                <c:pt idx="73">
                  <c:v>2015 Q2</c:v>
                </c:pt>
                <c:pt idx="74">
                  <c:v>2015 Q3</c:v>
                </c:pt>
                <c:pt idx="75">
                  <c:v>2015 Q4</c:v>
                </c:pt>
                <c:pt idx="76">
                  <c:v>2016 Q1</c:v>
                </c:pt>
                <c:pt idx="77">
                  <c:v>2016 Q2</c:v>
                </c:pt>
                <c:pt idx="78">
                  <c:v>2016 Q3</c:v>
                </c:pt>
                <c:pt idx="79">
                  <c:v>2016 Q4</c:v>
                </c:pt>
                <c:pt idx="80">
                  <c:v>2017 Q1</c:v>
                </c:pt>
                <c:pt idx="81">
                  <c:v>2017 Q2</c:v>
                </c:pt>
                <c:pt idx="82">
                  <c:v>2017 Q3</c:v>
                </c:pt>
                <c:pt idx="83">
                  <c:v>2017 Q4</c:v>
                </c:pt>
                <c:pt idx="84">
                  <c:v>2018 Q1</c:v>
                </c:pt>
                <c:pt idx="85">
                  <c:v>2018 Q2</c:v>
                </c:pt>
                <c:pt idx="86">
                  <c:v>2018 Q3</c:v>
                </c:pt>
                <c:pt idx="87">
                  <c:v>2018 Q4</c:v>
                </c:pt>
                <c:pt idx="88">
                  <c:v>2019 Q1</c:v>
                </c:pt>
                <c:pt idx="89">
                  <c:v>2019 Q2</c:v>
                </c:pt>
                <c:pt idx="90">
                  <c:v>2019 Q3</c:v>
                </c:pt>
                <c:pt idx="91">
                  <c:v>2019 Q4</c:v>
                </c:pt>
                <c:pt idx="92">
                  <c:v>2020 Q1</c:v>
                </c:pt>
                <c:pt idx="93">
                  <c:v>2020 Q2</c:v>
                </c:pt>
                <c:pt idx="94">
                  <c:v>2020 Q3</c:v>
                </c:pt>
                <c:pt idx="95">
                  <c:v>2020 Q4</c:v>
                </c:pt>
                <c:pt idx="96">
                  <c:v>2021 Q1</c:v>
                </c:pt>
                <c:pt idx="97">
                  <c:v>2021 Q2</c:v>
                </c:pt>
                <c:pt idx="98">
                  <c:v>2021 Q3</c:v>
                </c:pt>
                <c:pt idx="99">
                  <c:v>2021 Q4</c:v>
                </c:pt>
                <c:pt idx="100">
                  <c:v>2022 Q1</c:v>
                </c:pt>
                <c:pt idx="101">
                  <c:v>2022 Q2</c:v>
                </c:pt>
                <c:pt idx="102">
                  <c:v>2022 Q3</c:v>
                </c:pt>
                <c:pt idx="103">
                  <c:v>2022 Q4</c:v>
                </c:pt>
              </c:strCache>
            </c:strRef>
          </c:cat>
          <c:val>
            <c:numRef>
              <c:f>Calcs!$E$4:$E$107</c:f>
              <c:numCache>
                <c:formatCode>General</c:formatCode>
                <c:ptCount val="104"/>
                <c:pt idx="76" formatCode="_-* #,##0_-;\-* #,##0_-;_-* &quot;-&quot;??_-;_-@_-">
                  <c:v>56007</c:v>
                </c:pt>
                <c:pt idx="77" formatCode="_-* #,##0_-;\-* #,##0_-;_-* &quot;-&quot;??_-;_-@_-">
                  <c:v>56287.034999999996</c:v>
                </c:pt>
                <c:pt idx="78" formatCode="_-* #,##0_-;\-* #,##0_-;_-* &quot;-&quot;??_-;_-@_-">
                  <c:v>56568.470174999988</c:v>
                </c:pt>
                <c:pt idx="79" formatCode="_-* #,##0_-;\-* #,##0_-;_-* &quot;-&quot;??_-;_-@_-">
                  <c:v>56851.312525874979</c:v>
                </c:pt>
                <c:pt idx="80" formatCode="_-* #,##0_-;\-* #,##0_-;_-* &quot;-&quot;??_-;_-@_-">
                  <c:v>57135.569088504344</c:v>
                </c:pt>
                <c:pt idx="81" formatCode="_-* #,##0_-;\-* #,##0_-;_-* &quot;-&quot;??_-;_-@_-">
                  <c:v>57421.246933946859</c:v>
                </c:pt>
                <c:pt idx="82" formatCode="_-* #,##0_-;\-* #,##0_-;_-* &quot;-&quot;??_-;_-@_-">
                  <c:v>57708.353168616588</c:v>
                </c:pt>
                <c:pt idx="83" formatCode="_-* #,##0_-;\-* #,##0_-;_-* &quot;-&quot;??_-;_-@_-">
                  <c:v>57996.894934459662</c:v>
                </c:pt>
                <c:pt idx="84" formatCode="_-* #,##0_-;\-* #,##0_-;_-* &quot;-&quot;??_-;_-@_-">
                  <c:v>58286.879409131958</c:v>
                </c:pt>
                <c:pt idx="85" formatCode="_-* #,##0_-;\-* #,##0_-;_-* &quot;-&quot;??_-;_-@_-">
                  <c:v>58578.313806177612</c:v>
                </c:pt>
                <c:pt idx="86" formatCode="_-* #,##0_-;\-* #,##0_-;_-* &quot;-&quot;??_-;_-@_-">
                  <c:v>58871.20537520849</c:v>
                </c:pt>
                <c:pt idx="87" formatCode="_-* #,##0_-;\-* #,##0_-;_-* &quot;-&quot;??_-;_-@_-">
                  <c:v>59165.561402084524</c:v>
                </c:pt>
                <c:pt idx="88" formatCode="_-* #,##0_-;\-* #,##0_-;_-* &quot;-&quot;??_-;_-@_-">
                  <c:v>59461.389209094938</c:v>
                </c:pt>
                <c:pt idx="89" formatCode="_-* #,##0_-;\-* #,##0_-;_-* &quot;-&quot;??_-;_-@_-">
                  <c:v>59758.696155140409</c:v>
                </c:pt>
                <c:pt idx="90" formatCode="_-* #,##0_-;\-* #,##0_-;_-* &quot;-&quot;??_-;_-@_-">
                  <c:v>60057.489635916107</c:v>
                </c:pt>
                <c:pt idx="91" formatCode="_-* #,##0_-;\-* #,##0_-;_-* &quot;-&quot;??_-;_-@_-">
                  <c:v>60357.77708409568</c:v>
                </c:pt>
                <c:pt idx="92" formatCode="_-* #,##0_-;\-* #,##0_-;_-* &quot;-&quot;??_-;_-@_-">
                  <c:v>59047.87915532654</c:v>
                </c:pt>
                <c:pt idx="93" formatCode="_-* #,##0_-;\-* #,##0_-;_-* &quot;-&quot;??_-;_-@_-">
                  <c:v>47087.998761020259</c:v>
                </c:pt>
                <c:pt idx="94" formatCode="_-* #,##0_-;\-* #,##0_-;_-* &quot;-&quot;??_-;_-@_-">
                  <c:v>52510.69117162178</c:v>
                </c:pt>
                <c:pt idx="95" formatCode="_-* #,##0_-;\-* #,##0_-;_-* &quot;-&quot;??_-;_-@_-">
                  <c:v>54237.5533330607</c:v>
                </c:pt>
                <c:pt idx="96" formatCode="_-* #,##0_-;\-* #,##0_-;_-* &quot;-&quot;??_-;_-@_-">
                  <c:v>51709.669487325526</c:v>
                </c:pt>
                <c:pt idx="97" formatCode="_-* #,##0_-;\-* #,##0_-;_-* &quot;-&quot;??_-;_-@_-">
                  <c:v>55254.82173845025</c:v>
                </c:pt>
                <c:pt idx="98" formatCode="_-* #,##0_-;\-* #,##0_-;_-* &quot;-&quot;??_-;_-@_-">
                  <c:v>56763.906679574226</c:v>
                </c:pt>
                <c:pt idx="99" formatCode="_-* #,##0_-;\-* #,##0_-;_-* &quot;-&quot;??_-;_-@_-">
                  <c:v>55506.033825722632</c:v>
                </c:pt>
                <c:pt idx="100" formatCode="_-* #,##0_-;\-* #,##0_-;_-* &quot;-&quot;??_-;_-@_-">
                  <c:v>56434.292444503029</c:v>
                </c:pt>
                <c:pt idx="101" formatCode="_-* #,##0_-;\-* #,##0_-;_-* &quot;-&quot;??_-;_-@_-">
                  <c:v>59843.204793400517</c:v>
                </c:pt>
                <c:pt idx="102" formatCode="_-* #,##0_-;\-* #,##0_-;_-* &quot;-&quot;??_-;_-@_-">
                  <c:v>58651.268516004144</c:v>
                </c:pt>
                <c:pt idx="103" formatCode="_-* #,##0_-;\-* #,##0_-;_-* &quot;-&quot;??_-;_-@_-">
                  <c:v>58158.828109065726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F2-41E7-AC38-A207308A8455}"/>
            </c:ext>
          </c:extLst>
        </c:ser>
        <c:ser>
          <c:idx val="2"/>
          <c:order val="2"/>
          <c:tx>
            <c:strRef>
              <c:f>Calcs!$F$1</c:f>
              <c:strCache>
                <c:ptCount val="1"/>
                <c:pt idx="0">
                  <c:v>Memo: Investment trend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Calcs!$F$4:$F$107</c:f>
              <c:numCache>
                <c:formatCode>_-* #,##0_-;\-* #,##0_-;_-* "-"??_-;_-@_-</c:formatCode>
                <c:ptCount val="104"/>
                <c:pt idx="0">
                  <c:v>38337.30826099262</c:v>
                </c:pt>
                <c:pt idx="1">
                  <c:v>38528.99480229758</c:v>
                </c:pt>
                <c:pt idx="2">
                  <c:v>38721.639776309064</c:v>
                </c:pt>
                <c:pt idx="3">
                  <c:v>38915.247975190607</c:v>
                </c:pt>
                <c:pt idx="4">
                  <c:v>39109.824215066554</c:v>
                </c:pt>
                <c:pt idx="5">
                  <c:v>39305.373336141885</c:v>
                </c:pt>
                <c:pt idx="6">
                  <c:v>39501.900202822588</c:v>
                </c:pt>
                <c:pt idx="7">
                  <c:v>39699.409703836696</c:v>
                </c:pt>
                <c:pt idx="8">
                  <c:v>39897.906752355877</c:v>
                </c:pt>
                <c:pt idx="9">
                  <c:v>40097.396286117655</c:v>
                </c:pt>
                <c:pt idx="10">
                  <c:v>40297.883267548241</c:v>
                </c:pt>
                <c:pt idx="11">
                  <c:v>40499.37268388598</c:v>
                </c:pt>
                <c:pt idx="12">
                  <c:v>40701.869547305403</c:v>
                </c:pt>
                <c:pt idx="13">
                  <c:v>40905.378895041926</c:v>
                </c:pt>
                <c:pt idx="14">
                  <c:v>41109.905789517128</c:v>
                </c:pt>
                <c:pt idx="15">
                  <c:v>41315.455318464708</c:v>
                </c:pt>
                <c:pt idx="16">
                  <c:v>41522.032595057026</c:v>
                </c:pt>
                <c:pt idx="17">
                  <c:v>41729.642758032307</c:v>
                </c:pt>
                <c:pt idx="18">
                  <c:v>41938.290971822462</c:v>
                </c:pt>
                <c:pt idx="19">
                  <c:v>42147.98242668157</c:v>
                </c:pt>
                <c:pt idx="20">
                  <c:v>42358.722338814972</c:v>
                </c:pt>
                <c:pt idx="21">
                  <c:v>42570.515950509041</c:v>
                </c:pt>
                <c:pt idx="22">
                  <c:v>42783.368530261585</c:v>
                </c:pt>
                <c:pt idx="23">
                  <c:v>42997.285372912891</c:v>
                </c:pt>
                <c:pt idx="24">
                  <c:v>43212.271799777453</c:v>
                </c:pt>
                <c:pt idx="25">
                  <c:v>43428.333158776339</c:v>
                </c:pt>
                <c:pt idx="26">
                  <c:v>43645.474824570214</c:v>
                </c:pt>
                <c:pt idx="27">
                  <c:v>43863.702198693063</c:v>
                </c:pt>
                <c:pt idx="28">
                  <c:v>44083.020709686527</c:v>
                </c:pt>
                <c:pt idx="29">
                  <c:v>44303.435813234952</c:v>
                </c:pt>
                <c:pt idx="30">
                  <c:v>44524.952992301121</c:v>
                </c:pt>
                <c:pt idx="31">
                  <c:v>44747.577757262625</c:v>
                </c:pt>
                <c:pt idx="32">
                  <c:v>44971.315646048934</c:v>
                </c:pt>
                <c:pt idx="33">
                  <c:v>45196.172224279173</c:v>
                </c:pt>
                <c:pt idx="34">
                  <c:v>45422.153085400561</c:v>
                </c:pt>
                <c:pt idx="35">
                  <c:v>45649.263850827556</c:v>
                </c:pt>
                <c:pt idx="36">
                  <c:v>45877.510170081689</c:v>
                </c:pt>
                <c:pt idx="37">
                  <c:v>46106.897720932095</c:v>
                </c:pt>
                <c:pt idx="38">
                  <c:v>46337.432209536753</c:v>
                </c:pt>
                <c:pt idx="39">
                  <c:v>46569.119370584434</c:v>
                </c:pt>
                <c:pt idx="40">
                  <c:v>46801.96496743735</c:v>
                </c:pt>
                <c:pt idx="41">
                  <c:v>47035.97479227453</c:v>
                </c:pt>
                <c:pt idx="42">
                  <c:v>47271.154666235896</c:v>
                </c:pt>
                <c:pt idx="43">
                  <c:v>47507.510439567071</c:v>
                </c:pt>
                <c:pt idx="44">
                  <c:v>47745.047991764899</c:v>
                </c:pt>
                <c:pt idx="45">
                  <c:v>47983.773231723717</c:v>
                </c:pt>
                <c:pt idx="46">
                  <c:v>48223.692097882333</c:v>
                </c:pt>
                <c:pt idx="47">
                  <c:v>48464.810558371741</c:v>
                </c:pt>
                <c:pt idx="48">
                  <c:v>48707.134611163594</c:v>
                </c:pt>
                <c:pt idx="49">
                  <c:v>48950.670284219406</c:v>
                </c:pt>
                <c:pt idx="50">
                  <c:v>49195.423635640502</c:v>
                </c:pt>
                <c:pt idx="51">
                  <c:v>49441.4007538187</c:v>
                </c:pt>
                <c:pt idx="52">
                  <c:v>49688.607757587786</c:v>
                </c:pt>
                <c:pt idx="53">
                  <c:v>49937.050796375719</c:v>
                </c:pt>
                <c:pt idx="54">
                  <c:v>50186.736050357591</c:v>
                </c:pt>
                <c:pt idx="55">
                  <c:v>50437.66973060937</c:v>
                </c:pt>
                <c:pt idx="56">
                  <c:v>50689.858079262413</c:v>
                </c:pt>
                <c:pt idx="57">
                  <c:v>50943.307369658716</c:v>
                </c:pt>
                <c:pt idx="58">
                  <c:v>51198.023906507005</c:v>
                </c:pt>
                <c:pt idx="59">
                  <c:v>51454.014026039535</c:v>
                </c:pt>
                <c:pt idx="60">
                  <c:v>51711.284096169729</c:v>
                </c:pt>
                <c:pt idx="61">
                  <c:v>51969.840516650569</c:v>
                </c:pt>
                <c:pt idx="62">
                  <c:v>52229.689719233815</c:v>
                </c:pt>
                <c:pt idx="63">
                  <c:v>52490.838167829977</c:v>
                </c:pt>
                <c:pt idx="64">
                  <c:v>52753.292358669125</c:v>
                </c:pt>
                <c:pt idx="65">
                  <c:v>53017.058820462466</c:v>
                </c:pt>
                <c:pt idx="66">
                  <c:v>53282.14411456477</c:v>
                </c:pt>
                <c:pt idx="67">
                  <c:v>53548.554835137591</c:v>
                </c:pt>
                <c:pt idx="68">
                  <c:v>53816.297609313275</c:v>
                </c:pt>
                <c:pt idx="69">
                  <c:v>54085.379097359837</c:v>
                </c:pt>
                <c:pt idx="70">
                  <c:v>54355.805992846632</c:v>
                </c:pt>
                <c:pt idx="71">
                  <c:v>54627.585022810861</c:v>
                </c:pt>
                <c:pt idx="72">
                  <c:v>54900.722947924907</c:v>
                </c:pt>
                <c:pt idx="73">
                  <c:v>55175.226562664524</c:v>
                </c:pt>
                <c:pt idx="74">
                  <c:v>55451.102695477843</c:v>
                </c:pt>
                <c:pt idx="75">
                  <c:v>55728.358208955229</c:v>
                </c:pt>
                <c:pt idx="76">
                  <c:v>56007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F2-41E7-AC38-A207308A8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5537912"/>
        <c:axId val="645534632"/>
      </c:lineChart>
      <c:catAx>
        <c:axId val="645537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5534632"/>
        <c:crosses val="autoZero"/>
        <c:auto val="1"/>
        <c:lblAlgn val="ctr"/>
        <c:lblOffset val="100"/>
        <c:tickLblSkip val="12"/>
        <c:noMultiLvlLbl val="0"/>
      </c:catAx>
      <c:valAx>
        <c:axId val="645534632"/>
        <c:scaling>
          <c:orientation val="minMax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5537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638193443649159"/>
          <c:y val="0.90543639893786898"/>
          <c:w val="0.77542641044778682"/>
          <c:h val="4.02598030525247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/>
              <a:t>Market</a:t>
            </a:r>
            <a:r>
              <a:rPr lang="en-GB" baseline="0"/>
              <a:t> sector c</a:t>
            </a:r>
            <a:r>
              <a:rPr lang="en-GB"/>
              <a:t>apital stock, £m constant</a:t>
            </a:r>
            <a:r>
              <a:rPr lang="en-GB" baseline="0"/>
              <a:t> prices</a:t>
            </a:r>
            <a:r>
              <a:rPr lang="en-GB"/>
              <a:t> (2019 prices)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496133156314383"/>
          <c:y val="7.7821684220289886E-2"/>
          <c:w val="0.85333821597229154"/>
          <c:h val="0.77299055390202887"/>
        </c:manualLayout>
      </c:layout>
      <c:lineChart>
        <c:grouping val="standard"/>
        <c:varyColors val="0"/>
        <c:ser>
          <c:idx val="0"/>
          <c:order val="0"/>
          <c:tx>
            <c:strRef>
              <c:f>Calcs!$H$1</c:f>
              <c:strCache>
                <c:ptCount val="1"/>
                <c:pt idx="0">
                  <c:v>Market sector capital stock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Calcs!$A$4:$A$107</c:f>
              <c:strCache>
                <c:ptCount val="104"/>
                <c:pt idx="0">
                  <c:v>1997 Q1</c:v>
                </c:pt>
                <c:pt idx="1">
                  <c:v>1997 Q2</c:v>
                </c:pt>
                <c:pt idx="2">
                  <c:v>1997 Q3</c:v>
                </c:pt>
                <c:pt idx="3">
                  <c:v>1997 Q4</c:v>
                </c:pt>
                <c:pt idx="4">
                  <c:v>1998 Q1</c:v>
                </c:pt>
                <c:pt idx="5">
                  <c:v>1998 Q2</c:v>
                </c:pt>
                <c:pt idx="6">
                  <c:v>1998 Q3</c:v>
                </c:pt>
                <c:pt idx="7">
                  <c:v>1998 Q4</c:v>
                </c:pt>
                <c:pt idx="8">
                  <c:v>1999 Q1</c:v>
                </c:pt>
                <c:pt idx="9">
                  <c:v>1999 Q2</c:v>
                </c:pt>
                <c:pt idx="10">
                  <c:v>1999 Q3</c:v>
                </c:pt>
                <c:pt idx="11">
                  <c:v>1999 Q4</c:v>
                </c:pt>
                <c:pt idx="12">
                  <c:v>2000 Q1</c:v>
                </c:pt>
                <c:pt idx="13">
                  <c:v>2000 Q2</c:v>
                </c:pt>
                <c:pt idx="14">
                  <c:v>2000 Q3</c:v>
                </c:pt>
                <c:pt idx="15">
                  <c:v>2000 Q4</c:v>
                </c:pt>
                <c:pt idx="16">
                  <c:v>2001 Q1</c:v>
                </c:pt>
                <c:pt idx="17">
                  <c:v>2001 Q2</c:v>
                </c:pt>
                <c:pt idx="18">
                  <c:v>2001 Q3</c:v>
                </c:pt>
                <c:pt idx="19">
                  <c:v>2001 Q4</c:v>
                </c:pt>
                <c:pt idx="20">
                  <c:v>2002 Q1</c:v>
                </c:pt>
                <c:pt idx="21">
                  <c:v>2002 Q2</c:v>
                </c:pt>
                <c:pt idx="22">
                  <c:v>2002 Q3</c:v>
                </c:pt>
                <c:pt idx="23">
                  <c:v>2002 Q4</c:v>
                </c:pt>
                <c:pt idx="24">
                  <c:v>2003 Q1</c:v>
                </c:pt>
                <c:pt idx="25">
                  <c:v>2003 Q2</c:v>
                </c:pt>
                <c:pt idx="26">
                  <c:v>2003 Q3</c:v>
                </c:pt>
                <c:pt idx="27">
                  <c:v>2003 Q4</c:v>
                </c:pt>
                <c:pt idx="28">
                  <c:v>2004 Q1</c:v>
                </c:pt>
                <c:pt idx="29">
                  <c:v>2004 Q2</c:v>
                </c:pt>
                <c:pt idx="30">
                  <c:v>2004 Q3</c:v>
                </c:pt>
                <c:pt idx="31">
                  <c:v>2004 Q4</c:v>
                </c:pt>
                <c:pt idx="32">
                  <c:v>2005 Q1</c:v>
                </c:pt>
                <c:pt idx="33">
                  <c:v>2005 Q2</c:v>
                </c:pt>
                <c:pt idx="34">
                  <c:v>2005 Q3</c:v>
                </c:pt>
                <c:pt idx="35">
                  <c:v>2005 Q4</c:v>
                </c:pt>
                <c:pt idx="36">
                  <c:v>2006 Q1</c:v>
                </c:pt>
                <c:pt idx="37">
                  <c:v>2006 Q2</c:v>
                </c:pt>
                <c:pt idx="38">
                  <c:v>2006 Q3</c:v>
                </c:pt>
                <c:pt idx="39">
                  <c:v>2006 Q4</c:v>
                </c:pt>
                <c:pt idx="40">
                  <c:v>2007 Q1</c:v>
                </c:pt>
                <c:pt idx="41">
                  <c:v>2007 Q2</c:v>
                </c:pt>
                <c:pt idx="42">
                  <c:v>2007 Q3</c:v>
                </c:pt>
                <c:pt idx="43">
                  <c:v>2007 Q4</c:v>
                </c:pt>
                <c:pt idx="44">
                  <c:v>2008 Q1</c:v>
                </c:pt>
                <c:pt idx="45">
                  <c:v>2008 Q2</c:v>
                </c:pt>
                <c:pt idx="46">
                  <c:v>2008 Q3</c:v>
                </c:pt>
                <c:pt idx="47">
                  <c:v>2008 Q4</c:v>
                </c:pt>
                <c:pt idx="48">
                  <c:v>2009 Q1</c:v>
                </c:pt>
                <c:pt idx="49">
                  <c:v>2009 Q2</c:v>
                </c:pt>
                <c:pt idx="50">
                  <c:v>2009 Q3</c:v>
                </c:pt>
                <c:pt idx="51">
                  <c:v>2009 Q4</c:v>
                </c:pt>
                <c:pt idx="52">
                  <c:v>2010 Q1</c:v>
                </c:pt>
                <c:pt idx="53">
                  <c:v>2010 Q2</c:v>
                </c:pt>
                <c:pt idx="54">
                  <c:v>2010 Q3</c:v>
                </c:pt>
                <c:pt idx="55">
                  <c:v>2010 Q4</c:v>
                </c:pt>
                <c:pt idx="56">
                  <c:v>2011 Q1</c:v>
                </c:pt>
                <c:pt idx="57">
                  <c:v>2011 Q2</c:v>
                </c:pt>
                <c:pt idx="58">
                  <c:v>2011 Q3</c:v>
                </c:pt>
                <c:pt idx="59">
                  <c:v>2011 Q4</c:v>
                </c:pt>
                <c:pt idx="60">
                  <c:v>2012 Q1</c:v>
                </c:pt>
                <c:pt idx="61">
                  <c:v>2012 Q2</c:v>
                </c:pt>
                <c:pt idx="62">
                  <c:v>2012 Q3</c:v>
                </c:pt>
                <c:pt idx="63">
                  <c:v>2012 Q4</c:v>
                </c:pt>
                <c:pt idx="64">
                  <c:v>2013 Q1</c:v>
                </c:pt>
                <c:pt idx="65">
                  <c:v>2013 Q2</c:v>
                </c:pt>
                <c:pt idx="66">
                  <c:v>2013 Q3</c:v>
                </c:pt>
                <c:pt idx="67">
                  <c:v>2013 Q4</c:v>
                </c:pt>
                <c:pt idx="68">
                  <c:v>2014 Q1</c:v>
                </c:pt>
                <c:pt idx="69">
                  <c:v>2014 Q2</c:v>
                </c:pt>
                <c:pt idx="70">
                  <c:v>2014 Q3</c:v>
                </c:pt>
                <c:pt idx="71">
                  <c:v>2014 Q4</c:v>
                </c:pt>
                <c:pt idx="72">
                  <c:v>2015 Q1</c:v>
                </c:pt>
                <c:pt idx="73">
                  <c:v>2015 Q2</c:v>
                </c:pt>
                <c:pt idx="74">
                  <c:v>2015 Q3</c:v>
                </c:pt>
                <c:pt idx="75">
                  <c:v>2015 Q4</c:v>
                </c:pt>
                <c:pt idx="76">
                  <c:v>2016 Q1</c:v>
                </c:pt>
                <c:pt idx="77">
                  <c:v>2016 Q2</c:v>
                </c:pt>
                <c:pt idx="78">
                  <c:v>2016 Q3</c:v>
                </c:pt>
                <c:pt idx="79">
                  <c:v>2016 Q4</c:v>
                </c:pt>
                <c:pt idx="80">
                  <c:v>2017 Q1</c:v>
                </c:pt>
                <c:pt idx="81">
                  <c:v>2017 Q2</c:v>
                </c:pt>
                <c:pt idx="82">
                  <c:v>2017 Q3</c:v>
                </c:pt>
                <c:pt idx="83">
                  <c:v>2017 Q4</c:v>
                </c:pt>
                <c:pt idx="84">
                  <c:v>2018 Q1</c:v>
                </c:pt>
                <c:pt idx="85">
                  <c:v>2018 Q2</c:v>
                </c:pt>
                <c:pt idx="86">
                  <c:v>2018 Q3</c:v>
                </c:pt>
                <c:pt idx="87">
                  <c:v>2018 Q4</c:v>
                </c:pt>
                <c:pt idx="88">
                  <c:v>2019 Q1</c:v>
                </c:pt>
                <c:pt idx="89">
                  <c:v>2019 Q2</c:v>
                </c:pt>
                <c:pt idx="90">
                  <c:v>2019 Q3</c:v>
                </c:pt>
                <c:pt idx="91">
                  <c:v>2019 Q4</c:v>
                </c:pt>
                <c:pt idx="92">
                  <c:v>2020 Q1</c:v>
                </c:pt>
                <c:pt idx="93">
                  <c:v>2020 Q2</c:v>
                </c:pt>
                <c:pt idx="94">
                  <c:v>2020 Q3</c:v>
                </c:pt>
                <c:pt idx="95">
                  <c:v>2020 Q4</c:v>
                </c:pt>
                <c:pt idx="96">
                  <c:v>2021 Q1</c:v>
                </c:pt>
                <c:pt idx="97">
                  <c:v>2021 Q2</c:v>
                </c:pt>
                <c:pt idx="98">
                  <c:v>2021 Q3</c:v>
                </c:pt>
                <c:pt idx="99">
                  <c:v>2021 Q4</c:v>
                </c:pt>
                <c:pt idx="100">
                  <c:v>2022 Q1</c:v>
                </c:pt>
                <c:pt idx="101">
                  <c:v>2022 Q2</c:v>
                </c:pt>
                <c:pt idx="102">
                  <c:v>2022 Q3</c:v>
                </c:pt>
                <c:pt idx="103">
                  <c:v>2022 Q4</c:v>
                </c:pt>
              </c:strCache>
            </c:strRef>
          </c:cat>
          <c:val>
            <c:numRef>
              <c:f>Calcs!$H$4:$H$107</c:f>
              <c:numCache>
                <c:formatCode>_-* #,##0_-;\-* #,##0_-;_-* "-"??_-;_-@_-</c:formatCode>
                <c:ptCount val="104"/>
                <c:pt idx="0">
                  <c:v>1153934.9099999999</c:v>
                </c:pt>
                <c:pt idx="1">
                  <c:v>1162250.02</c:v>
                </c:pt>
                <c:pt idx="2">
                  <c:v>1171599.57</c:v>
                </c:pt>
                <c:pt idx="3">
                  <c:v>1183757.8700000001</c:v>
                </c:pt>
                <c:pt idx="4">
                  <c:v>1195966.3899999999</c:v>
                </c:pt>
                <c:pt idx="5">
                  <c:v>1205082.6200000001</c:v>
                </c:pt>
                <c:pt idx="6">
                  <c:v>1213971.71</c:v>
                </c:pt>
                <c:pt idx="7">
                  <c:v>1226008.3899999999</c:v>
                </c:pt>
                <c:pt idx="8">
                  <c:v>1236274.1599999999</c:v>
                </c:pt>
                <c:pt idx="9">
                  <c:v>1244065.24</c:v>
                </c:pt>
                <c:pt idx="10">
                  <c:v>1253000.82</c:v>
                </c:pt>
                <c:pt idx="11">
                  <c:v>1263321.3600000001</c:v>
                </c:pt>
                <c:pt idx="12">
                  <c:v>1273073.29</c:v>
                </c:pt>
                <c:pt idx="13">
                  <c:v>1282354.42</c:v>
                </c:pt>
                <c:pt idx="14">
                  <c:v>1289231.6299999999</c:v>
                </c:pt>
                <c:pt idx="15">
                  <c:v>1299731.78</c:v>
                </c:pt>
                <c:pt idx="16">
                  <c:v>1308840.1299999999</c:v>
                </c:pt>
                <c:pt idx="17">
                  <c:v>1317976.7</c:v>
                </c:pt>
                <c:pt idx="18">
                  <c:v>1325224.83</c:v>
                </c:pt>
                <c:pt idx="19">
                  <c:v>1331770.22</c:v>
                </c:pt>
                <c:pt idx="20">
                  <c:v>1336536.58</c:v>
                </c:pt>
                <c:pt idx="21">
                  <c:v>1343023.39</c:v>
                </c:pt>
                <c:pt idx="22">
                  <c:v>1348486.55</c:v>
                </c:pt>
                <c:pt idx="23">
                  <c:v>1357964</c:v>
                </c:pt>
                <c:pt idx="24">
                  <c:v>1366100.17</c:v>
                </c:pt>
                <c:pt idx="25">
                  <c:v>1370910.21</c:v>
                </c:pt>
                <c:pt idx="26">
                  <c:v>1375383.84</c:v>
                </c:pt>
                <c:pt idx="27">
                  <c:v>1381343.19</c:v>
                </c:pt>
                <c:pt idx="28">
                  <c:v>1386408.63</c:v>
                </c:pt>
                <c:pt idx="29">
                  <c:v>1388550.17</c:v>
                </c:pt>
                <c:pt idx="30">
                  <c:v>1391058.77</c:v>
                </c:pt>
                <c:pt idx="31">
                  <c:v>1395452.87</c:v>
                </c:pt>
                <c:pt idx="32">
                  <c:v>1397418.3</c:v>
                </c:pt>
                <c:pt idx="33">
                  <c:v>1402343.82</c:v>
                </c:pt>
                <c:pt idx="34">
                  <c:v>1406750.4</c:v>
                </c:pt>
                <c:pt idx="35">
                  <c:v>1412905.43</c:v>
                </c:pt>
                <c:pt idx="36">
                  <c:v>1417779.1</c:v>
                </c:pt>
                <c:pt idx="37">
                  <c:v>1422058.02</c:v>
                </c:pt>
                <c:pt idx="38">
                  <c:v>1429167.35</c:v>
                </c:pt>
                <c:pt idx="39">
                  <c:v>1437478.08</c:v>
                </c:pt>
                <c:pt idx="40">
                  <c:v>1444326.27</c:v>
                </c:pt>
                <c:pt idx="41">
                  <c:v>1450316.6</c:v>
                </c:pt>
                <c:pt idx="42">
                  <c:v>1457720.22</c:v>
                </c:pt>
                <c:pt idx="43">
                  <c:v>1467909.51</c:v>
                </c:pt>
                <c:pt idx="44">
                  <c:v>1472860.83</c:v>
                </c:pt>
                <c:pt idx="45">
                  <c:v>1477983.7</c:v>
                </c:pt>
                <c:pt idx="46">
                  <c:v>1481864.78</c:v>
                </c:pt>
                <c:pt idx="47">
                  <c:v>1485439.79</c:v>
                </c:pt>
                <c:pt idx="48">
                  <c:v>1482970.21</c:v>
                </c:pt>
                <c:pt idx="49">
                  <c:v>1478499.68</c:v>
                </c:pt>
                <c:pt idx="50">
                  <c:v>1473912.84</c:v>
                </c:pt>
                <c:pt idx="51">
                  <c:v>1470211.43</c:v>
                </c:pt>
                <c:pt idx="52">
                  <c:v>1466379.13</c:v>
                </c:pt>
                <c:pt idx="53">
                  <c:v>1460565.53</c:v>
                </c:pt>
                <c:pt idx="54">
                  <c:v>1458229.92</c:v>
                </c:pt>
                <c:pt idx="55">
                  <c:v>1460150.5</c:v>
                </c:pt>
                <c:pt idx="56">
                  <c:v>1456650.26</c:v>
                </c:pt>
                <c:pt idx="57">
                  <c:v>1454445.68</c:v>
                </c:pt>
                <c:pt idx="58">
                  <c:v>1454581.85</c:v>
                </c:pt>
                <c:pt idx="59">
                  <c:v>1458073.91</c:v>
                </c:pt>
                <c:pt idx="60">
                  <c:v>1458807.64</c:v>
                </c:pt>
                <c:pt idx="61">
                  <c:v>1457006.72</c:v>
                </c:pt>
                <c:pt idx="62">
                  <c:v>1457044.46</c:v>
                </c:pt>
                <c:pt idx="63">
                  <c:v>1461890.16</c:v>
                </c:pt>
                <c:pt idx="64">
                  <c:v>1461440.29</c:v>
                </c:pt>
                <c:pt idx="65">
                  <c:v>1462057.33</c:v>
                </c:pt>
                <c:pt idx="66">
                  <c:v>1464112.12</c:v>
                </c:pt>
                <c:pt idx="67">
                  <c:v>1469140.58</c:v>
                </c:pt>
                <c:pt idx="68">
                  <c:v>1470667.77</c:v>
                </c:pt>
                <c:pt idx="69">
                  <c:v>1474287.37</c:v>
                </c:pt>
                <c:pt idx="70">
                  <c:v>1477429.34</c:v>
                </c:pt>
                <c:pt idx="71">
                  <c:v>1484070.86</c:v>
                </c:pt>
                <c:pt idx="72">
                  <c:v>1489206.95</c:v>
                </c:pt>
                <c:pt idx="73">
                  <c:v>1494687.72</c:v>
                </c:pt>
                <c:pt idx="74">
                  <c:v>1500014.41</c:v>
                </c:pt>
                <c:pt idx="75">
                  <c:v>1511728.53</c:v>
                </c:pt>
                <c:pt idx="76">
                  <c:v>1518792.71</c:v>
                </c:pt>
                <c:pt idx="77">
                  <c:v>1527604.58</c:v>
                </c:pt>
                <c:pt idx="78">
                  <c:v>1535856.4</c:v>
                </c:pt>
                <c:pt idx="79">
                  <c:v>1544556.4</c:v>
                </c:pt>
                <c:pt idx="80">
                  <c:v>1549626.45</c:v>
                </c:pt>
                <c:pt idx="81">
                  <c:v>1555842.53</c:v>
                </c:pt>
                <c:pt idx="82">
                  <c:v>1561693.28</c:v>
                </c:pt>
                <c:pt idx="83">
                  <c:v>1571017.53</c:v>
                </c:pt>
                <c:pt idx="84">
                  <c:v>1573481.79</c:v>
                </c:pt>
                <c:pt idx="85">
                  <c:v>1575532.11</c:v>
                </c:pt>
                <c:pt idx="86">
                  <c:v>1580225.66</c:v>
                </c:pt>
                <c:pt idx="87">
                  <c:v>1588513.67</c:v>
                </c:pt>
                <c:pt idx="88">
                  <c:v>1593504.31</c:v>
                </c:pt>
                <c:pt idx="89">
                  <c:v>1595793.92</c:v>
                </c:pt>
                <c:pt idx="90">
                  <c:v>1601404.34</c:v>
                </c:pt>
                <c:pt idx="91">
                  <c:v>1605576.37</c:v>
                </c:pt>
                <c:pt idx="92">
                  <c:v>1608229.97</c:v>
                </c:pt>
                <c:pt idx="93">
                  <c:v>1601270.11</c:v>
                </c:pt>
                <c:pt idx="94">
                  <c:v>1598512.13</c:v>
                </c:pt>
                <c:pt idx="95">
                  <c:v>1599976.96</c:v>
                </c:pt>
                <c:pt idx="96">
                  <c:v>1596834.75</c:v>
                </c:pt>
                <c:pt idx="97">
                  <c:v>1596354.97</c:v>
                </c:pt>
                <c:pt idx="98">
                  <c:v>1597151.22</c:v>
                </c:pt>
                <c:pt idx="99">
                  <c:v>1600157.82</c:v>
                </c:pt>
                <c:pt idx="100">
                  <c:v>1599566.18</c:v>
                </c:pt>
                <c:pt idx="101">
                  <c:v>1601814.5843590929</c:v>
                </c:pt>
                <c:pt idx="102">
                  <c:v>1602651.6146055483</c:v>
                </c:pt>
                <c:pt idx="103">
                  <c:v>1602759.7741017414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0-4495-82D1-3BBE5D5C3FA5}"/>
            </c:ext>
          </c:extLst>
        </c:ser>
        <c:ser>
          <c:idx val="1"/>
          <c:order val="1"/>
          <c:tx>
            <c:strRef>
              <c:f>Calcs!$L$1</c:f>
              <c:strCache>
                <c:ptCount val="1"/>
                <c:pt idx="0">
                  <c:v>Counterfactual capital stock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Calcs!$A$4:$A$107</c:f>
              <c:strCache>
                <c:ptCount val="104"/>
                <c:pt idx="0">
                  <c:v>1997 Q1</c:v>
                </c:pt>
                <c:pt idx="1">
                  <c:v>1997 Q2</c:v>
                </c:pt>
                <c:pt idx="2">
                  <c:v>1997 Q3</c:v>
                </c:pt>
                <c:pt idx="3">
                  <c:v>1997 Q4</c:v>
                </c:pt>
                <c:pt idx="4">
                  <c:v>1998 Q1</c:v>
                </c:pt>
                <c:pt idx="5">
                  <c:v>1998 Q2</c:v>
                </c:pt>
                <c:pt idx="6">
                  <c:v>1998 Q3</c:v>
                </c:pt>
                <c:pt idx="7">
                  <c:v>1998 Q4</c:v>
                </c:pt>
                <c:pt idx="8">
                  <c:v>1999 Q1</c:v>
                </c:pt>
                <c:pt idx="9">
                  <c:v>1999 Q2</c:v>
                </c:pt>
                <c:pt idx="10">
                  <c:v>1999 Q3</c:v>
                </c:pt>
                <c:pt idx="11">
                  <c:v>1999 Q4</c:v>
                </c:pt>
                <c:pt idx="12">
                  <c:v>2000 Q1</c:v>
                </c:pt>
                <c:pt idx="13">
                  <c:v>2000 Q2</c:v>
                </c:pt>
                <c:pt idx="14">
                  <c:v>2000 Q3</c:v>
                </c:pt>
                <c:pt idx="15">
                  <c:v>2000 Q4</c:v>
                </c:pt>
                <c:pt idx="16">
                  <c:v>2001 Q1</c:v>
                </c:pt>
                <c:pt idx="17">
                  <c:v>2001 Q2</c:v>
                </c:pt>
                <c:pt idx="18">
                  <c:v>2001 Q3</c:v>
                </c:pt>
                <c:pt idx="19">
                  <c:v>2001 Q4</c:v>
                </c:pt>
                <c:pt idx="20">
                  <c:v>2002 Q1</c:v>
                </c:pt>
                <c:pt idx="21">
                  <c:v>2002 Q2</c:v>
                </c:pt>
                <c:pt idx="22">
                  <c:v>2002 Q3</c:v>
                </c:pt>
                <c:pt idx="23">
                  <c:v>2002 Q4</c:v>
                </c:pt>
                <c:pt idx="24">
                  <c:v>2003 Q1</c:v>
                </c:pt>
                <c:pt idx="25">
                  <c:v>2003 Q2</c:v>
                </c:pt>
                <c:pt idx="26">
                  <c:v>2003 Q3</c:v>
                </c:pt>
                <c:pt idx="27">
                  <c:v>2003 Q4</c:v>
                </c:pt>
                <c:pt idx="28">
                  <c:v>2004 Q1</c:v>
                </c:pt>
                <c:pt idx="29">
                  <c:v>2004 Q2</c:v>
                </c:pt>
                <c:pt idx="30">
                  <c:v>2004 Q3</c:v>
                </c:pt>
                <c:pt idx="31">
                  <c:v>2004 Q4</c:v>
                </c:pt>
                <c:pt idx="32">
                  <c:v>2005 Q1</c:v>
                </c:pt>
                <c:pt idx="33">
                  <c:v>2005 Q2</c:v>
                </c:pt>
                <c:pt idx="34">
                  <c:v>2005 Q3</c:v>
                </c:pt>
                <c:pt idx="35">
                  <c:v>2005 Q4</c:v>
                </c:pt>
                <c:pt idx="36">
                  <c:v>2006 Q1</c:v>
                </c:pt>
                <c:pt idx="37">
                  <c:v>2006 Q2</c:v>
                </c:pt>
                <c:pt idx="38">
                  <c:v>2006 Q3</c:v>
                </c:pt>
                <c:pt idx="39">
                  <c:v>2006 Q4</c:v>
                </c:pt>
                <c:pt idx="40">
                  <c:v>2007 Q1</c:v>
                </c:pt>
                <c:pt idx="41">
                  <c:v>2007 Q2</c:v>
                </c:pt>
                <c:pt idx="42">
                  <c:v>2007 Q3</c:v>
                </c:pt>
                <c:pt idx="43">
                  <c:v>2007 Q4</c:v>
                </c:pt>
                <c:pt idx="44">
                  <c:v>2008 Q1</c:v>
                </c:pt>
                <c:pt idx="45">
                  <c:v>2008 Q2</c:v>
                </c:pt>
                <c:pt idx="46">
                  <c:v>2008 Q3</c:v>
                </c:pt>
                <c:pt idx="47">
                  <c:v>2008 Q4</c:v>
                </c:pt>
                <c:pt idx="48">
                  <c:v>2009 Q1</c:v>
                </c:pt>
                <c:pt idx="49">
                  <c:v>2009 Q2</c:v>
                </c:pt>
                <c:pt idx="50">
                  <c:v>2009 Q3</c:v>
                </c:pt>
                <c:pt idx="51">
                  <c:v>2009 Q4</c:v>
                </c:pt>
                <c:pt idx="52">
                  <c:v>2010 Q1</c:v>
                </c:pt>
                <c:pt idx="53">
                  <c:v>2010 Q2</c:v>
                </c:pt>
                <c:pt idx="54">
                  <c:v>2010 Q3</c:v>
                </c:pt>
                <c:pt idx="55">
                  <c:v>2010 Q4</c:v>
                </c:pt>
                <c:pt idx="56">
                  <c:v>2011 Q1</c:v>
                </c:pt>
                <c:pt idx="57">
                  <c:v>2011 Q2</c:v>
                </c:pt>
                <c:pt idx="58">
                  <c:v>2011 Q3</c:v>
                </c:pt>
                <c:pt idx="59">
                  <c:v>2011 Q4</c:v>
                </c:pt>
                <c:pt idx="60">
                  <c:v>2012 Q1</c:v>
                </c:pt>
                <c:pt idx="61">
                  <c:v>2012 Q2</c:v>
                </c:pt>
                <c:pt idx="62">
                  <c:v>2012 Q3</c:v>
                </c:pt>
                <c:pt idx="63">
                  <c:v>2012 Q4</c:v>
                </c:pt>
                <c:pt idx="64">
                  <c:v>2013 Q1</c:v>
                </c:pt>
                <c:pt idx="65">
                  <c:v>2013 Q2</c:v>
                </c:pt>
                <c:pt idx="66">
                  <c:v>2013 Q3</c:v>
                </c:pt>
                <c:pt idx="67">
                  <c:v>2013 Q4</c:v>
                </c:pt>
                <c:pt idx="68">
                  <c:v>2014 Q1</c:v>
                </c:pt>
                <c:pt idx="69">
                  <c:v>2014 Q2</c:v>
                </c:pt>
                <c:pt idx="70">
                  <c:v>2014 Q3</c:v>
                </c:pt>
                <c:pt idx="71">
                  <c:v>2014 Q4</c:v>
                </c:pt>
                <c:pt idx="72">
                  <c:v>2015 Q1</c:v>
                </c:pt>
                <c:pt idx="73">
                  <c:v>2015 Q2</c:v>
                </c:pt>
                <c:pt idx="74">
                  <c:v>2015 Q3</c:v>
                </c:pt>
                <c:pt idx="75">
                  <c:v>2015 Q4</c:v>
                </c:pt>
                <c:pt idx="76">
                  <c:v>2016 Q1</c:v>
                </c:pt>
                <c:pt idx="77">
                  <c:v>2016 Q2</c:v>
                </c:pt>
                <c:pt idx="78">
                  <c:v>2016 Q3</c:v>
                </c:pt>
                <c:pt idx="79">
                  <c:v>2016 Q4</c:v>
                </c:pt>
                <c:pt idx="80">
                  <c:v>2017 Q1</c:v>
                </c:pt>
                <c:pt idx="81">
                  <c:v>2017 Q2</c:v>
                </c:pt>
                <c:pt idx="82">
                  <c:v>2017 Q3</c:v>
                </c:pt>
                <c:pt idx="83">
                  <c:v>2017 Q4</c:v>
                </c:pt>
                <c:pt idx="84">
                  <c:v>2018 Q1</c:v>
                </c:pt>
                <c:pt idx="85">
                  <c:v>2018 Q2</c:v>
                </c:pt>
                <c:pt idx="86">
                  <c:v>2018 Q3</c:v>
                </c:pt>
                <c:pt idx="87">
                  <c:v>2018 Q4</c:v>
                </c:pt>
                <c:pt idx="88">
                  <c:v>2019 Q1</c:v>
                </c:pt>
                <c:pt idx="89">
                  <c:v>2019 Q2</c:v>
                </c:pt>
                <c:pt idx="90">
                  <c:v>2019 Q3</c:v>
                </c:pt>
                <c:pt idx="91">
                  <c:v>2019 Q4</c:v>
                </c:pt>
                <c:pt idx="92">
                  <c:v>2020 Q1</c:v>
                </c:pt>
                <c:pt idx="93">
                  <c:v>2020 Q2</c:v>
                </c:pt>
                <c:pt idx="94">
                  <c:v>2020 Q3</c:v>
                </c:pt>
                <c:pt idx="95">
                  <c:v>2020 Q4</c:v>
                </c:pt>
                <c:pt idx="96">
                  <c:v>2021 Q1</c:v>
                </c:pt>
                <c:pt idx="97">
                  <c:v>2021 Q2</c:v>
                </c:pt>
                <c:pt idx="98">
                  <c:v>2021 Q3</c:v>
                </c:pt>
                <c:pt idx="99">
                  <c:v>2021 Q4</c:v>
                </c:pt>
                <c:pt idx="100">
                  <c:v>2022 Q1</c:v>
                </c:pt>
                <c:pt idx="101">
                  <c:v>2022 Q2</c:v>
                </c:pt>
                <c:pt idx="102">
                  <c:v>2022 Q3</c:v>
                </c:pt>
                <c:pt idx="103">
                  <c:v>2022 Q4</c:v>
                </c:pt>
              </c:strCache>
            </c:strRef>
          </c:cat>
          <c:val>
            <c:numRef>
              <c:f>Calcs!$L$4:$L$107</c:f>
              <c:numCache>
                <c:formatCode>General</c:formatCode>
                <c:ptCount val="104"/>
                <c:pt idx="76" formatCode="_-* #,##0_-;\-* #,##0_-;_-* &quot;-&quot;??_-;_-@_-">
                  <c:v>1518792.71</c:v>
                </c:pt>
                <c:pt idx="77" formatCode="_-* #,##0_-;\-* #,##0_-;_-* &quot;-&quot;??_-;_-@_-">
                  <c:v>1527906.615</c:v>
                </c:pt>
                <c:pt idx="78" formatCode="_-* #,##0_-;\-* #,##0_-;_-* &quot;-&quot;??_-;_-@_-">
                  <c:v>1535827.288528854</c:v>
                </c:pt>
                <c:pt idx="79" formatCode="_-* #,##0_-;\-* #,##0_-;_-* &quot;-&quot;??_-;_-@_-">
                  <c:v>1547015.4665954255</c:v>
                </c:pt>
                <c:pt idx="80" formatCode="_-* #,##0_-;\-* #,##0_-;_-* &quot;-&quot;??_-;_-@_-">
                  <c:v>1553300.2555581434</c:v>
                </c:pt>
                <c:pt idx="81" formatCode="_-* #,##0_-;\-* #,##0_-;_-* &quot;-&quot;??_-;_-@_-">
                  <c:v>1560156.9892652992</c:v>
                </c:pt>
                <c:pt idx="82" formatCode="_-* #,##0_-;\-* #,##0_-;_-* &quot;-&quot;??_-;_-@_-">
                  <c:v>1567366.4427402182</c:v>
                </c:pt>
                <c:pt idx="83" formatCode="_-* #,##0_-;\-* #,##0_-;_-* &quot;-&quot;??_-;_-@_-">
                  <c:v>1577550.5267682152</c:v>
                </c:pt>
                <c:pt idx="84" formatCode="_-* #,##0_-;\-* #,##0_-;_-* &quot;-&quot;??_-;_-@_-">
                  <c:v>1581596.0403020082</c:v>
                </c:pt>
                <c:pt idx="85" formatCode="_-* #,##0_-;\-* #,##0_-;_-* &quot;-&quot;??_-;_-@_-">
                  <c:v>1586826.9797275418</c:v>
                </c:pt>
                <c:pt idx="86" formatCode="_-* #,##0_-;\-* #,##0_-;_-* &quot;-&quot;??_-;_-@_-">
                  <c:v>1594777.2854244784</c:v>
                </c:pt>
                <c:pt idx="87" formatCode="_-* #,##0_-;\-* #,##0_-;_-* &quot;-&quot;??_-;_-@_-">
                  <c:v>1606303.1661681121</c:v>
                </c:pt>
                <c:pt idx="88" formatCode="_-* #,##0_-;\-* #,##0_-;_-* &quot;-&quot;??_-;_-@_-">
                  <c:v>1614417.5371039403</c:v>
                </c:pt>
                <c:pt idx="89" formatCode="_-* #,##0_-;\-* #,##0_-;_-* &quot;-&quot;??_-;_-@_-">
                  <c:v>1619838.9560725915</c:v>
                </c:pt>
                <c:pt idx="90" formatCode="_-* #,##0_-;\-* #,##0_-;_-* &quot;-&quot;??_-;_-@_-">
                  <c:v>1628170.0341740274</c:v>
                </c:pt>
                <c:pt idx="91" formatCode="_-* #,##0_-;\-* #,##0_-;_-* &quot;-&quot;??_-;_-@_-">
                  <c:v>1634817.8971522262</c:v>
                </c:pt>
                <c:pt idx="92" formatCode="_-* #,##0_-;\-* #,##0_-;_-* &quot;-&quot;??_-;_-@_-">
                  <c:v>1640080.3312038539</c:v>
                </c:pt>
                <c:pt idx="93" formatCode="_-* #,##0_-;\-* #,##0_-;_-* &quot;-&quot;??_-;_-@_-">
                  <c:v>1635236.9627769792</c:v>
                </c:pt>
                <c:pt idx="94" formatCode="_-* #,##0_-;\-* #,##0_-;_-* &quot;-&quot;??_-;_-@_-">
                  <c:v>1635089.8759027137</c:v>
                </c:pt>
                <c:pt idx="95" formatCode="_-* #,##0_-;\-* #,##0_-;_-* &quot;-&quot;??_-;_-@_-">
                  <c:v>1639510.8381652441</c:v>
                </c:pt>
                <c:pt idx="96" formatCode="_-* #,##0_-;\-* #,##0_-;_-* &quot;-&quot;??_-;_-@_-">
                  <c:v>1639247.0504791506</c:v>
                </c:pt>
                <c:pt idx="97" formatCode="_-* #,##0_-;\-* #,##0_-;_-* &quot;-&quot;??_-;_-@_-">
                  <c:v>1642063.3483201063</c:v>
                </c:pt>
                <c:pt idx="98" formatCode="_-* #,##0_-;\-* #,##0_-;_-* &quot;-&quot;??_-;_-@_-">
                  <c:v>1646434.0920110955</c:v>
                </c:pt>
                <c:pt idx="99" formatCode="_-* #,##0_-;\-* #,##0_-;_-* &quot;-&quot;??_-;_-@_-">
                  <c:v>1653160.6036488628</c:v>
                </c:pt>
                <c:pt idx="100" formatCode="_-* #,##0_-;\-* #,##0_-;_-* &quot;-&quot;??_-;_-@_-">
                  <c:v>1656381.1441929885</c:v>
                </c:pt>
                <c:pt idx="101" formatCode="_-* #,##0_-;\-* #,##0_-;_-* &quot;-&quot;??_-;_-@_-">
                  <c:v>1662906.9307845517</c:v>
                </c:pt>
                <c:pt idx="102" formatCode="_-* #,##0_-;\-* #,##0_-;_-* &quot;-&quot;??_-;_-@_-">
                  <c:v>1668030.7219018852</c:v>
                </c:pt>
                <c:pt idx="103" formatCode="_-* #,##0_-;\-* #,##0_-;_-* &quot;-&quot;??_-;_-@_-">
                  <c:v>1672497.1423878937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80-4495-82D1-3BBE5D5C3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0275472"/>
        <c:axId val="1070277768"/>
      </c:lineChart>
      <c:catAx>
        <c:axId val="107027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70277768"/>
        <c:crosses val="autoZero"/>
        <c:auto val="1"/>
        <c:lblAlgn val="ctr"/>
        <c:lblOffset val="100"/>
        <c:tickLblSkip val="12"/>
        <c:noMultiLvlLbl val="0"/>
      </c:catAx>
      <c:valAx>
        <c:axId val="1070277768"/>
        <c:scaling>
          <c:orientation val="minMax"/>
          <c:min val="10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7027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358892880605075"/>
          <c:y val="0.90543639893786898"/>
          <c:w val="0.5528220349039179"/>
          <c:h val="4.44370182840328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/>
              <a:t>Market</a:t>
            </a:r>
            <a:r>
              <a:rPr lang="en-GB" baseline="0"/>
              <a:t> sector capital services, quarter on quarter growth rates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763643586559853E-2"/>
          <c:y val="7.7821684220289886E-2"/>
          <c:w val="0.89258201457654751"/>
          <c:h val="0.76045890820750428"/>
        </c:manualLayout>
      </c:layout>
      <c:lineChart>
        <c:grouping val="standard"/>
        <c:varyColors val="0"/>
        <c:ser>
          <c:idx val="0"/>
          <c:order val="0"/>
          <c:tx>
            <c:strRef>
              <c:f>Calcs!$Q$1</c:f>
              <c:strCache>
                <c:ptCount val="1"/>
                <c:pt idx="0">
                  <c:v>Market sector capital services growth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Calcs!$A$5:$A$107</c:f>
              <c:strCache>
                <c:ptCount val="103"/>
                <c:pt idx="0">
                  <c:v>1997 Q2</c:v>
                </c:pt>
                <c:pt idx="1">
                  <c:v>1997 Q3</c:v>
                </c:pt>
                <c:pt idx="2">
                  <c:v>1997 Q4</c:v>
                </c:pt>
                <c:pt idx="3">
                  <c:v>1998 Q1</c:v>
                </c:pt>
                <c:pt idx="4">
                  <c:v>1998 Q2</c:v>
                </c:pt>
                <c:pt idx="5">
                  <c:v>1998 Q3</c:v>
                </c:pt>
                <c:pt idx="6">
                  <c:v>1998 Q4</c:v>
                </c:pt>
                <c:pt idx="7">
                  <c:v>1999 Q1</c:v>
                </c:pt>
                <c:pt idx="8">
                  <c:v>1999 Q2</c:v>
                </c:pt>
                <c:pt idx="9">
                  <c:v>1999 Q3</c:v>
                </c:pt>
                <c:pt idx="10">
                  <c:v>1999 Q4</c:v>
                </c:pt>
                <c:pt idx="11">
                  <c:v>2000 Q1</c:v>
                </c:pt>
                <c:pt idx="12">
                  <c:v>2000 Q2</c:v>
                </c:pt>
                <c:pt idx="13">
                  <c:v>2000 Q3</c:v>
                </c:pt>
                <c:pt idx="14">
                  <c:v>2000 Q4</c:v>
                </c:pt>
                <c:pt idx="15">
                  <c:v>2001 Q1</c:v>
                </c:pt>
                <c:pt idx="16">
                  <c:v>2001 Q2</c:v>
                </c:pt>
                <c:pt idx="17">
                  <c:v>2001 Q3</c:v>
                </c:pt>
                <c:pt idx="18">
                  <c:v>2001 Q4</c:v>
                </c:pt>
                <c:pt idx="19">
                  <c:v>2002 Q1</c:v>
                </c:pt>
                <c:pt idx="20">
                  <c:v>2002 Q2</c:v>
                </c:pt>
                <c:pt idx="21">
                  <c:v>2002 Q3</c:v>
                </c:pt>
                <c:pt idx="22">
                  <c:v>2002 Q4</c:v>
                </c:pt>
                <c:pt idx="23">
                  <c:v>2003 Q1</c:v>
                </c:pt>
                <c:pt idx="24">
                  <c:v>2003 Q2</c:v>
                </c:pt>
                <c:pt idx="25">
                  <c:v>2003 Q3</c:v>
                </c:pt>
                <c:pt idx="26">
                  <c:v>2003 Q4</c:v>
                </c:pt>
                <c:pt idx="27">
                  <c:v>2004 Q1</c:v>
                </c:pt>
                <c:pt idx="28">
                  <c:v>2004 Q2</c:v>
                </c:pt>
                <c:pt idx="29">
                  <c:v>2004 Q3</c:v>
                </c:pt>
                <c:pt idx="30">
                  <c:v>2004 Q4</c:v>
                </c:pt>
                <c:pt idx="31">
                  <c:v>2005 Q1</c:v>
                </c:pt>
                <c:pt idx="32">
                  <c:v>2005 Q2</c:v>
                </c:pt>
                <c:pt idx="33">
                  <c:v>2005 Q3</c:v>
                </c:pt>
                <c:pt idx="34">
                  <c:v>2005 Q4</c:v>
                </c:pt>
                <c:pt idx="35">
                  <c:v>2006 Q1</c:v>
                </c:pt>
                <c:pt idx="36">
                  <c:v>2006 Q2</c:v>
                </c:pt>
                <c:pt idx="37">
                  <c:v>2006 Q3</c:v>
                </c:pt>
                <c:pt idx="38">
                  <c:v>2006 Q4</c:v>
                </c:pt>
                <c:pt idx="39">
                  <c:v>2007 Q1</c:v>
                </c:pt>
                <c:pt idx="40">
                  <c:v>2007 Q2</c:v>
                </c:pt>
                <c:pt idx="41">
                  <c:v>2007 Q3</c:v>
                </c:pt>
                <c:pt idx="42">
                  <c:v>2007 Q4</c:v>
                </c:pt>
                <c:pt idx="43">
                  <c:v>2008 Q1</c:v>
                </c:pt>
                <c:pt idx="44">
                  <c:v>2008 Q2</c:v>
                </c:pt>
                <c:pt idx="45">
                  <c:v>2008 Q3</c:v>
                </c:pt>
                <c:pt idx="46">
                  <c:v>2008 Q4</c:v>
                </c:pt>
                <c:pt idx="47">
                  <c:v>2009 Q1</c:v>
                </c:pt>
                <c:pt idx="48">
                  <c:v>2009 Q2</c:v>
                </c:pt>
                <c:pt idx="49">
                  <c:v>2009 Q3</c:v>
                </c:pt>
                <c:pt idx="50">
                  <c:v>2009 Q4</c:v>
                </c:pt>
                <c:pt idx="51">
                  <c:v>2010 Q1</c:v>
                </c:pt>
                <c:pt idx="52">
                  <c:v>2010 Q2</c:v>
                </c:pt>
                <c:pt idx="53">
                  <c:v>2010 Q3</c:v>
                </c:pt>
                <c:pt idx="54">
                  <c:v>2010 Q4</c:v>
                </c:pt>
                <c:pt idx="55">
                  <c:v>2011 Q1</c:v>
                </c:pt>
                <c:pt idx="56">
                  <c:v>2011 Q2</c:v>
                </c:pt>
                <c:pt idx="57">
                  <c:v>2011 Q3</c:v>
                </c:pt>
                <c:pt idx="58">
                  <c:v>2011 Q4</c:v>
                </c:pt>
                <c:pt idx="59">
                  <c:v>2012 Q1</c:v>
                </c:pt>
                <c:pt idx="60">
                  <c:v>2012 Q2</c:v>
                </c:pt>
                <c:pt idx="61">
                  <c:v>2012 Q3</c:v>
                </c:pt>
                <c:pt idx="62">
                  <c:v>2012 Q4</c:v>
                </c:pt>
                <c:pt idx="63">
                  <c:v>2013 Q1</c:v>
                </c:pt>
                <c:pt idx="64">
                  <c:v>2013 Q2</c:v>
                </c:pt>
                <c:pt idx="65">
                  <c:v>2013 Q3</c:v>
                </c:pt>
                <c:pt idx="66">
                  <c:v>2013 Q4</c:v>
                </c:pt>
                <c:pt idx="67">
                  <c:v>2014 Q1</c:v>
                </c:pt>
                <c:pt idx="68">
                  <c:v>2014 Q2</c:v>
                </c:pt>
                <c:pt idx="69">
                  <c:v>2014 Q3</c:v>
                </c:pt>
                <c:pt idx="70">
                  <c:v>2014 Q4</c:v>
                </c:pt>
                <c:pt idx="71">
                  <c:v>2015 Q1</c:v>
                </c:pt>
                <c:pt idx="72">
                  <c:v>2015 Q2</c:v>
                </c:pt>
                <c:pt idx="73">
                  <c:v>2015 Q3</c:v>
                </c:pt>
                <c:pt idx="74">
                  <c:v>2015 Q4</c:v>
                </c:pt>
                <c:pt idx="75">
                  <c:v>2016 Q1</c:v>
                </c:pt>
                <c:pt idx="76">
                  <c:v>2016 Q2</c:v>
                </c:pt>
                <c:pt idx="77">
                  <c:v>2016 Q3</c:v>
                </c:pt>
                <c:pt idx="78">
                  <c:v>2016 Q4</c:v>
                </c:pt>
                <c:pt idx="79">
                  <c:v>2017 Q1</c:v>
                </c:pt>
                <c:pt idx="80">
                  <c:v>2017 Q2</c:v>
                </c:pt>
                <c:pt idx="81">
                  <c:v>2017 Q3</c:v>
                </c:pt>
                <c:pt idx="82">
                  <c:v>2017 Q4</c:v>
                </c:pt>
                <c:pt idx="83">
                  <c:v>2018 Q1</c:v>
                </c:pt>
                <c:pt idx="84">
                  <c:v>2018 Q2</c:v>
                </c:pt>
                <c:pt idx="85">
                  <c:v>2018 Q3</c:v>
                </c:pt>
                <c:pt idx="86">
                  <c:v>2018 Q4</c:v>
                </c:pt>
                <c:pt idx="87">
                  <c:v>2019 Q1</c:v>
                </c:pt>
                <c:pt idx="88">
                  <c:v>2019 Q2</c:v>
                </c:pt>
                <c:pt idx="89">
                  <c:v>2019 Q3</c:v>
                </c:pt>
                <c:pt idx="90">
                  <c:v>2019 Q4</c:v>
                </c:pt>
                <c:pt idx="91">
                  <c:v>2020 Q1</c:v>
                </c:pt>
                <c:pt idx="92">
                  <c:v>2020 Q2</c:v>
                </c:pt>
                <c:pt idx="93">
                  <c:v>2020 Q3</c:v>
                </c:pt>
                <c:pt idx="94">
                  <c:v>2020 Q4</c:v>
                </c:pt>
                <c:pt idx="95">
                  <c:v>2021 Q1</c:v>
                </c:pt>
                <c:pt idx="96">
                  <c:v>2021 Q2</c:v>
                </c:pt>
                <c:pt idx="97">
                  <c:v>2021 Q3</c:v>
                </c:pt>
                <c:pt idx="98">
                  <c:v>2021 Q4</c:v>
                </c:pt>
                <c:pt idx="99">
                  <c:v>2022 Q1</c:v>
                </c:pt>
                <c:pt idx="100">
                  <c:v>2022 Q2</c:v>
                </c:pt>
                <c:pt idx="101">
                  <c:v>2022 Q3</c:v>
                </c:pt>
                <c:pt idx="102">
                  <c:v>2022 Q4</c:v>
                </c:pt>
              </c:strCache>
            </c:strRef>
          </c:cat>
          <c:val>
            <c:numRef>
              <c:f>Calcs!$Q$5:$Q$107</c:f>
              <c:numCache>
                <c:formatCode>0.0%</c:formatCode>
                <c:ptCount val="103"/>
                <c:pt idx="0">
                  <c:v>8.1736821664197823E-3</c:v>
                </c:pt>
                <c:pt idx="1">
                  <c:v>9.0938230245600771E-3</c:v>
                </c:pt>
                <c:pt idx="2">
                  <c:v>9.802621581290083E-3</c:v>
                </c:pt>
                <c:pt idx="3">
                  <c:v>1.0296849589229717E-2</c:v>
                </c:pt>
                <c:pt idx="4">
                  <c:v>8.3372828184700154E-3</c:v>
                </c:pt>
                <c:pt idx="5">
                  <c:v>7.5903992660399933E-3</c:v>
                </c:pt>
                <c:pt idx="6">
                  <c:v>8.8562532597802335E-3</c:v>
                </c:pt>
                <c:pt idx="7">
                  <c:v>8.4873541595100743E-3</c:v>
                </c:pt>
                <c:pt idx="8">
                  <c:v>6.8008087173496712E-3</c:v>
                </c:pt>
                <c:pt idx="9">
                  <c:v>7.6781788108299942E-3</c:v>
                </c:pt>
                <c:pt idx="10">
                  <c:v>6.5060092434199301E-3</c:v>
                </c:pt>
                <c:pt idx="11">
                  <c:v>6.6781155339199483E-3</c:v>
                </c:pt>
                <c:pt idx="12">
                  <c:v>8.1152570372700072E-3</c:v>
                </c:pt>
                <c:pt idx="13">
                  <c:v>5.4588168203300036E-3</c:v>
                </c:pt>
                <c:pt idx="14">
                  <c:v>6.4609622504701036E-3</c:v>
                </c:pt>
                <c:pt idx="15">
                  <c:v>6.4200875044400085E-3</c:v>
                </c:pt>
                <c:pt idx="16">
                  <c:v>7.6295766032699053E-3</c:v>
                </c:pt>
                <c:pt idx="17">
                  <c:v>6.0093162541199341E-3</c:v>
                </c:pt>
                <c:pt idx="18">
                  <c:v>4.1946571960300716E-3</c:v>
                </c:pt>
                <c:pt idx="19">
                  <c:v>3.4448485958997743E-3</c:v>
                </c:pt>
                <c:pt idx="20">
                  <c:v>5.7744703041600065E-3</c:v>
                </c:pt>
                <c:pt idx="21">
                  <c:v>4.730006587579938E-3</c:v>
                </c:pt>
                <c:pt idx="22">
                  <c:v>6.7461858598201196E-3</c:v>
                </c:pt>
                <c:pt idx="23">
                  <c:v>6.1846233477000911E-3</c:v>
                </c:pt>
                <c:pt idx="24">
                  <c:v>4.4892817119599471E-3</c:v>
                </c:pt>
                <c:pt idx="25">
                  <c:v>4.1263364091599364E-3</c:v>
                </c:pt>
                <c:pt idx="26">
                  <c:v>3.037760869450068E-3</c:v>
                </c:pt>
                <c:pt idx="27">
                  <c:v>3.1850015204000215E-3</c:v>
                </c:pt>
                <c:pt idx="28">
                  <c:v>2.3981646275099688E-3</c:v>
                </c:pt>
                <c:pt idx="29">
                  <c:v>1.9768194756397683E-3</c:v>
                </c:pt>
                <c:pt idx="30">
                  <c:v>2.0903919946300142E-3</c:v>
                </c:pt>
                <c:pt idx="31">
                  <c:v>1.9645839140300936E-3</c:v>
                </c:pt>
                <c:pt idx="32">
                  <c:v>5.8724715975702058E-3</c:v>
                </c:pt>
                <c:pt idx="33">
                  <c:v>4.1012151287800336E-3</c:v>
                </c:pt>
                <c:pt idx="34">
                  <c:v>4.3204126675397969E-3</c:v>
                </c:pt>
                <c:pt idx="35">
                  <c:v>4.4560617710498462E-3</c:v>
                </c:pt>
                <c:pt idx="36">
                  <c:v>4.3937603966099914E-3</c:v>
                </c:pt>
                <c:pt idx="37">
                  <c:v>5.8735088546000291E-3</c:v>
                </c:pt>
                <c:pt idx="38">
                  <c:v>5.323750572769903E-3</c:v>
                </c:pt>
                <c:pt idx="39">
                  <c:v>6.0665630656000502E-3</c:v>
                </c:pt>
                <c:pt idx="40">
                  <c:v>5.7189796092600442E-3</c:v>
                </c:pt>
                <c:pt idx="41">
                  <c:v>5.6920182263902053E-3</c:v>
                </c:pt>
                <c:pt idx="42">
                  <c:v>6.6163074681300227E-3</c:v>
                </c:pt>
                <c:pt idx="43">
                  <c:v>4.2360637846499127E-3</c:v>
                </c:pt>
                <c:pt idx="44">
                  <c:v>4.6025646043599266E-3</c:v>
                </c:pt>
                <c:pt idx="45">
                  <c:v>2.4461296471800509E-3</c:v>
                </c:pt>
                <c:pt idx="46">
                  <c:v>4.2010380808998882E-4</c:v>
                </c:pt>
                <c:pt idx="47">
                  <c:v>-1.2480033781880895E-3</c:v>
                </c:pt>
                <c:pt idx="48">
                  <c:v>-2.1764208893739756E-3</c:v>
                </c:pt>
                <c:pt idx="49">
                  <c:v>-3.3101218613219574E-3</c:v>
                </c:pt>
                <c:pt idx="50">
                  <c:v>-4.5907931386149903E-3</c:v>
                </c:pt>
                <c:pt idx="51">
                  <c:v>-2.0304456286599493E-3</c:v>
                </c:pt>
                <c:pt idx="52">
                  <c:v>-3.4542835401779604E-3</c:v>
                </c:pt>
                <c:pt idx="53">
                  <c:v>-1.8517677283328426E-3</c:v>
                </c:pt>
                <c:pt idx="54">
                  <c:v>-1.2761281458329998E-3</c:v>
                </c:pt>
                <c:pt idx="55">
                  <c:v>-1.7173385744211345E-3</c:v>
                </c:pt>
                <c:pt idx="56">
                  <c:v>-4.5523145071801885E-4</c:v>
                </c:pt>
                <c:pt idx="57">
                  <c:v>4.1157153198989604E-4</c:v>
                </c:pt>
                <c:pt idx="58">
                  <c:v>9.2235602847967613E-4</c:v>
                </c:pt>
                <c:pt idx="59">
                  <c:v>1.5023143842101128E-3</c:v>
                </c:pt>
                <c:pt idx="60">
                  <c:v>-1.5071238023811606E-4</c:v>
                </c:pt>
                <c:pt idx="61">
                  <c:v>5.6844974937009241E-4</c:v>
                </c:pt>
                <c:pt idx="62">
                  <c:v>1.7747453941900915E-3</c:v>
                </c:pt>
                <c:pt idx="63">
                  <c:v>1.1893606117299171E-3</c:v>
                </c:pt>
                <c:pt idx="64">
                  <c:v>1.6451972130100412E-3</c:v>
                </c:pt>
                <c:pt idx="65">
                  <c:v>2.3314770696800657E-3</c:v>
                </c:pt>
                <c:pt idx="66">
                  <c:v>2.3795115260998312E-3</c:v>
                </c:pt>
                <c:pt idx="67">
                  <c:v>2.684176284210027E-3</c:v>
                </c:pt>
                <c:pt idx="68">
                  <c:v>3.7446005956200956E-3</c:v>
                </c:pt>
                <c:pt idx="69">
                  <c:v>3.0943121764701598E-3</c:v>
                </c:pt>
                <c:pt idx="70">
                  <c:v>3.2410103655500233E-3</c:v>
                </c:pt>
                <c:pt idx="71">
                  <c:v>4.7054966481299143E-3</c:v>
                </c:pt>
                <c:pt idx="72">
                  <c:v>4.8174387245301098E-3</c:v>
                </c:pt>
                <c:pt idx="73">
                  <c:v>4.3832783770201278E-3</c:v>
                </c:pt>
                <c:pt idx="74">
                  <c:v>6.2526605480699438E-3</c:v>
                </c:pt>
                <c:pt idx="75">
                  <c:v>6.1581208761400941E-3</c:v>
                </c:pt>
                <c:pt idx="76">
                  <c:v>6.7099787530600086E-3</c:v>
                </c:pt>
                <c:pt idx="77">
                  <c:v>6.1013161043002029E-3</c:v>
                </c:pt>
                <c:pt idx="78">
                  <c:v>4.3535100103200275E-3</c:v>
                </c:pt>
                <c:pt idx="79">
                  <c:v>4.6296717894400707E-3</c:v>
                </c:pt>
                <c:pt idx="80">
                  <c:v>4.7939363409998936E-3</c:v>
                </c:pt>
                <c:pt idx="81">
                  <c:v>4.3902284064700758E-3</c:v>
                </c:pt>
                <c:pt idx="82">
                  <c:v>4.566319108940009E-3</c:v>
                </c:pt>
                <c:pt idx="83">
                  <c:v>2.8913591381600767E-3</c:v>
                </c:pt>
                <c:pt idx="84">
                  <c:v>2.4675172538799472E-3</c:v>
                </c:pt>
                <c:pt idx="85">
                  <c:v>3.1589508838600899E-3</c:v>
                </c:pt>
                <c:pt idx="86">
                  <c:v>3.3583892701198881E-3</c:v>
                </c:pt>
                <c:pt idx="87">
                  <c:v>3.7931166074500755E-3</c:v>
                </c:pt>
                <c:pt idx="88">
                  <c:v>2.0398909368399831E-3</c:v>
                </c:pt>
                <c:pt idx="89">
                  <c:v>3.6491187453100427E-3</c:v>
                </c:pt>
                <c:pt idx="90">
                  <c:v>8.4730980145009127E-4</c:v>
                </c:pt>
                <c:pt idx="91">
                  <c:v>2.1883436255099031E-3</c:v>
                </c:pt>
                <c:pt idx="92">
                  <c:v>-3.7870128046468832E-3</c:v>
                </c:pt>
                <c:pt idx="93">
                  <c:v>-2.0119911506569776E-3</c:v>
                </c:pt>
                <c:pt idx="94">
                  <c:v>-1.0712305775708586E-3</c:v>
                </c:pt>
                <c:pt idx="95">
                  <c:v>-2.2845006134518675E-3</c:v>
                </c:pt>
                <c:pt idx="96">
                  <c:v>-1.8219901225702273E-4</c:v>
                </c:pt>
                <c:pt idx="97">
                  <c:v>-3.6186847569563696E-6</c:v>
                </c:pt>
                <c:pt idx="98">
                  <c:v>3.4684624271008602E-4</c:v>
                </c:pt>
                <c:pt idx="99">
                  <c:v>7.0074665503994105E-4</c:v>
                </c:pt>
                <c:pt idx="100">
                  <c:v>1.4056338444796701E-3</c:v>
                </c:pt>
                <c:pt idx="101">
                  <c:v>5.2255127068301377E-4</c:v>
                </c:pt>
                <c:pt idx="102">
                  <c:v>6.7487840281321709E-5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B-46D8-AD42-6309645C80B9}"/>
            </c:ext>
          </c:extLst>
        </c:ser>
        <c:ser>
          <c:idx val="1"/>
          <c:order val="1"/>
          <c:tx>
            <c:strRef>
              <c:f>Calcs!$R$1</c:f>
              <c:strCache>
                <c:ptCount val="1"/>
                <c:pt idx="0">
                  <c:v>Counterfactual capital services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Calcs!$A$5:$A$107</c:f>
              <c:strCache>
                <c:ptCount val="103"/>
                <c:pt idx="0">
                  <c:v>1997 Q2</c:v>
                </c:pt>
                <c:pt idx="1">
                  <c:v>1997 Q3</c:v>
                </c:pt>
                <c:pt idx="2">
                  <c:v>1997 Q4</c:v>
                </c:pt>
                <c:pt idx="3">
                  <c:v>1998 Q1</c:v>
                </c:pt>
                <c:pt idx="4">
                  <c:v>1998 Q2</c:v>
                </c:pt>
                <c:pt idx="5">
                  <c:v>1998 Q3</c:v>
                </c:pt>
                <c:pt idx="6">
                  <c:v>1998 Q4</c:v>
                </c:pt>
                <c:pt idx="7">
                  <c:v>1999 Q1</c:v>
                </c:pt>
                <c:pt idx="8">
                  <c:v>1999 Q2</c:v>
                </c:pt>
                <c:pt idx="9">
                  <c:v>1999 Q3</c:v>
                </c:pt>
                <c:pt idx="10">
                  <c:v>1999 Q4</c:v>
                </c:pt>
                <c:pt idx="11">
                  <c:v>2000 Q1</c:v>
                </c:pt>
                <c:pt idx="12">
                  <c:v>2000 Q2</c:v>
                </c:pt>
                <c:pt idx="13">
                  <c:v>2000 Q3</c:v>
                </c:pt>
                <c:pt idx="14">
                  <c:v>2000 Q4</c:v>
                </c:pt>
                <c:pt idx="15">
                  <c:v>2001 Q1</c:v>
                </c:pt>
                <c:pt idx="16">
                  <c:v>2001 Q2</c:v>
                </c:pt>
                <c:pt idx="17">
                  <c:v>2001 Q3</c:v>
                </c:pt>
                <c:pt idx="18">
                  <c:v>2001 Q4</c:v>
                </c:pt>
                <c:pt idx="19">
                  <c:v>2002 Q1</c:v>
                </c:pt>
                <c:pt idx="20">
                  <c:v>2002 Q2</c:v>
                </c:pt>
                <c:pt idx="21">
                  <c:v>2002 Q3</c:v>
                </c:pt>
                <c:pt idx="22">
                  <c:v>2002 Q4</c:v>
                </c:pt>
                <c:pt idx="23">
                  <c:v>2003 Q1</c:v>
                </c:pt>
                <c:pt idx="24">
                  <c:v>2003 Q2</c:v>
                </c:pt>
                <c:pt idx="25">
                  <c:v>2003 Q3</c:v>
                </c:pt>
                <c:pt idx="26">
                  <c:v>2003 Q4</c:v>
                </c:pt>
                <c:pt idx="27">
                  <c:v>2004 Q1</c:v>
                </c:pt>
                <c:pt idx="28">
                  <c:v>2004 Q2</c:v>
                </c:pt>
                <c:pt idx="29">
                  <c:v>2004 Q3</c:v>
                </c:pt>
                <c:pt idx="30">
                  <c:v>2004 Q4</c:v>
                </c:pt>
                <c:pt idx="31">
                  <c:v>2005 Q1</c:v>
                </c:pt>
                <c:pt idx="32">
                  <c:v>2005 Q2</c:v>
                </c:pt>
                <c:pt idx="33">
                  <c:v>2005 Q3</c:v>
                </c:pt>
                <c:pt idx="34">
                  <c:v>2005 Q4</c:v>
                </c:pt>
                <c:pt idx="35">
                  <c:v>2006 Q1</c:v>
                </c:pt>
                <c:pt idx="36">
                  <c:v>2006 Q2</c:v>
                </c:pt>
                <c:pt idx="37">
                  <c:v>2006 Q3</c:v>
                </c:pt>
                <c:pt idx="38">
                  <c:v>2006 Q4</c:v>
                </c:pt>
                <c:pt idx="39">
                  <c:v>2007 Q1</c:v>
                </c:pt>
                <c:pt idx="40">
                  <c:v>2007 Q2</c:v>
                </c:pt>
                <c:pt idx="41">
                  <c:v>2007 Q3</c:v>
                </c:pt>
                <c:pt idx="42">
                  <c:v>2007 Q4</c:v>
                </c:pt>
                <c:pt idx="43">
                  <c:v>2008 Q1</c:v>
                </c:pt>
                <c:pt idx="44">
                  <c:v>2008 Q2</c:v>
                </c:pt>
                <c:pt idx="45">
                  <c:v>2008 Q3</c:v>
                </c:pt>
                <c:pt idx="46">
                  <c:v>2008 Q4</c:v>
                </c:pt>
                <c:pt idx="47">
                  <c:v>2009 Q1</c:v>
                </c:pt>
                <c:pt idx="48">
                  <c:v>2009 Q2</c:v>
                </c:pt>
                <c:pt idx="49">
                  <c:v>2009 Q3</c:v>
                </c:pt>
                <c:pt idx="50">
                  <c:v>2009 Q4</c:v>
                </c:pt>
                <c:pt idx="51">
                  <c:v>2010 Q1</c:v>
                </c:pt>
                <c:pt idx="52">
                  <c:v>2010 Q2</c:v>
                </c:pt>
                <c:pt idx="53">
                  <c:v>2010 Q3</c:v>
                </c:pt>
                <c:pt idx="54">
                  <c:v>2010 Q4</c:v>
                </c:pt>
                <c:pt idx="55">
                  <c:v>2011 Q1</c:v>
                </c:pt>
                <c:pt idx="56">
                  <c:v>2011 Q2</c:v>
                </c:pt>
                <c:pt idx="57">
                  <c:v>2011 Q3</c:v>
                </c:pt>
                <c:pt idx="58">
                  <c:v>2011 Q4</c:v>
                </c:pt>
                <c:pt idx="59">
                  <c:v>2012 Q1</c:v>
                </c:pt>
                <c:pt idx="60">
                  <c:v>2012 Q2</c:v>
                </c:pt>
                <c:pt idx="61">
                  <c:v>2012 Q3</c:v>
                </c:pt>
                <c:pt idx="62">
                  <c:v>2012 Q4</c:v>
                </c:pt>
                <c:pt idx="63">
                  <c:v>2013 Q1</c:v>
                </c:pt>
                <c:pt idx="64">
                  <c:v>2013 Q2</c:v>
                </c:pt>
                <c:pt idx="65">
                  <c:v>2013 Q3</c:v>
                </c:pt>
                <c:pt idx="66">
                  <c:v>2013 Q4</c:v>
                </c:pt>
                <c:pt idx="67">
                  <c:v>2014 Q1</c:v>
                </c:pt>
                <c:pt idx="68">
                  <c:v>2014 Q2</c:v>
                </c:pt>
                <c:pt idx="69">
                  <c:v>2014 Q3</c:v>
                </c:pt>
                <c:pt idx="70">
                  <c:v>2014 Q4</c:v>
                </c:pt>
                <c:pt idx="71">
                  <c:v>2015 Q1</c:v>
                </c:pt>
                <c:pt idx="72">
                  <c:v>2015 Q2</c:v>
                </c:pt>
                <c:pt idx="73">
                  <c:v>2015 Q3</c:v>
                </c:pt>
                <c:pt idx="74">
                  <c:v>2015 Q4</c:v>
                </c:pt>
                <c:pt idx="75">
                  <c:v>2016 Q1</c:v>
                </c:pt>
                <c:pt idx="76">
                  <c:v>2016 Q2</c:v>
                </c:pt>
                <c:pt idx="77">
                  <c:v>2016 Q3</c:v>
                </c:pt>
                <c:pt idx="78">
                  <c:v>2016 Q4</c:v>
                </c:pt>
                <c:pt idx="79">
                  <c:v>2017 Q1</c:v>
                </c:pt>
                <c:pt idx="80">
                  <c:v>2017 Q2</c:v>
                </c:pt>
                <c:pt idx="81">
                  <c:v>2017 Q3</c:v>
                </c:pt>
                <c:pt idx="82">
                  <c:v>2017 Q4</c:v>
                </c:pt>
                <c:pt idx="83">
                  <c:v>2018 Q1</c:v>
                </c:pt>
                <c:pt idx="84">
                  <c:v>2018 Q2</c:v>
                </c:pt>
                <c:pt idx="85">
                  <c:v>2018 Q3</c:v>
                </c:pt>
                <c:pt idx="86">
                  <c:v>2018 Q4</c:v>
                </c:pt>
                <c:pt idx="87">
                  <c:v>2019 Q1</c:v>
                </c:pt>
                <c:pt idx="88">
                  <c:v>2019 Q2</c:v>
                </c:pt>
                <c:pt idx="89">
                  <c:v>2019 Q3</c:v>
                </c:pt>
                <c:pt idx="90">
                  <c:v>2019 Q4</c:v>
                </c:pt>
                <c:pt idx="91">
                  <c:v>2020 Q1</c:v>
                </c:pt>
                <c:pt idx="92">
                  <c:v>2020 Q2</c:v>
                </c:pt>
                <c:pt idx="93">
                  <c:v>2020 Q3</c:v>
                </c:pt>
                <c:pt idx="94">
                  <c:v>2020 Q4</c:v>
                </c:pt>
                <c:pt idx="95">
                  <c:v>2021 Q1</c:v>
                </c:pt>
                <c:pt idx="96">
                  <c:v>2021 Q2</c:v>
                </c:pt>
                <c:pt idx="97">
                  <c:v>2021 Q3</c:v>
                </c:pt>
                <c:pt idx="98">
                  <c:v>2021 Q4</c:v>
                </c:pt>
                <c:pt idx="99">
                  <c:v>2022 Q1</c:v>
                </c:pt>
                <c:pt idx="100">
                  <c:v>2022 Q2</c:v>
                </c:pt>
                <c:pt idx="101">
                  <c:v>2022 Q3</c:v>
                </c:pt>
                <c:pt idx="102">
                  <c:v>2022 Q4</c:v>
                </c:pt>
              </c:strCache>
            </c:strRef>
          </c:cat>
          <c:val>
            <c:numRef>
              <c:f>Calcs!$R$5:$R$107</c:f>
              <c:numCache>
                <c:formatCode>0.0%</c:formatCode>
                <c:ptCount val="103"/>
                <c:pt idx="76">
                  <c:v>6.9088439425037951E-3</c:v>
                </c:pt>
                <c:pt idx="77">
                  <c:v>5.8835161408434811E-3</c:v>
                </c:pt>
                <c:pt idx="78">
                  <c:v>5.9737071443115575E-3</c:v>
                </c:pt>
                <c:pt idx="79">
                  <c:v>5.4096685207152273E-3</c:v>
                </c:pt>
                <c:pt idx="80">
                  <c:v>5.1968956647518993E-3</c:v>
                </c:pt>
                <c:pt idx="81">
                  <c:v>5.2507052357484429E-3</c:v>
                </c:pt>
                <c:pt idx="82">
                  <c:v>5.0932934048764089E-3</c:v>
                </c:pt>
                <c:pt idx="83">
                  <c:v>3.88721062236419E-3</c:v>
                </c:pt>
                <c:pt idx="84">
                  <c:v>4.471850913667641E-3</c:v>
                </c:pt>
                <c:pt idx="85">
                  <c:v>5.1901162443903637E-3</c:v>
                </c:pt>
                <c:pt idx="86">
                  <c:v>5.3408290857110963E-3</c:v>
                </c:pt>
                <c:pt idx="87">
                  <c:v>5.7029936881818344E-3</c:v>
                </c:pt>
                <c:pt idx="88">
                  <c:v>3.9611783025610414E-3</c:v>
                </c:pt>
                <c:pt idx="89">
                  <c:v>5.2765161125511995E-3</c:v>
                </c:pt>
                <c:pt idx="90">
                  <c:v>2.3251051679755719E-3</c:v>
                </c:pt>
                <c:pt idx="91">
                  <c:v>3.7545764272060023E-3</c:v>
                </c:pt>
                <c:pt idx="92">
                  <c:v>-2.4124893641741529E-3</c:v>
                </c:pt>
                <c:pt idx="93">
                  <c:v>-3.7956925510640449E-4</c:v>
                </c:pt>
                <c:pt idx="94">
                  <c:v>7.1620234807556749E-4</c:v>
                </c:pt>
                <c:pt idx="95">
                  <c:v>-4.8148522301205698E-4</c:v>
                </c:pt>
                <c:pt idx="96">
                  <c:v>1.8363014375762932E-3</c:v>
                </c:pt>
                <c:pt idx="97">
                  <c:v>2.1593275225717523E-3</c:v>
                </c:pt>
                <c:pt idx="98">
                  <c:v>2.5498726473514033E-3</c:v>
                </c:pt>
                <c:pt idx="99">
                  <c:v>3.0185962983088066E-3</c:v>
                </c:pt>
                <c:pt idx="100">
                  <c:v>3.9397856069791626E-3</c:v>
                </c:pt>
                <c:pt idx="101">
                  <c:v>3.0812254266787686E-3</c:v>
                </c:pt>
                <c:pt idx="102">
                  <c:v>2.6776608052614392E-3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2B-46D8-AD42-6309645C8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6932600"/>
        <c:axId val="756928008"/>
      </c:lineChart>
      <c:catAx>
        <c:axId val="756932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56928008"/>
        <c:crosses val="autoZero"/>
        <c:auto val="1"/>
        <c:lblAlgn val="ctr"/>
        <c:lblOffset val="100"/>
        <c:tickLblSkip val="12"/>
        <c:noMultiLvlLbl val="0"/>
      </c:catAx>
      <c:valAx>
        <c:axId val="756928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56932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291383052269889"/>
          <c:y val="0.89499336085909853"/>
          <c:w val="0.73417233895460221"/>
          <c:h val="5.0702841131295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/>
              <a:t>GDP, £m constant prices (2019 prices)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129710807901191E-2"/>
          <c:y val="7.7821684220289886E-2"/>
          <c:w val="0.86700243945642341"/>
          <c:h val="0.76881333867052071"/>
        </c:manualLayout>
      </c:layout>
      <c:lineChart>
        <c:grouping val="standard"/>
        <c:varyColors val="0"/>
        <c:ser>
          <c:idx val="0"/>
          <c:order val="0"/>
          <c:tx>
            <c:strRef>
              <c:f>Calcs!$X$1</c:f>
              <c:strCache>
                <c:ptCount val="1"/>
                <c:pt idx="0">
                  <c:v>GDP at market prices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Calcs!$A$4:$A$107</c:f>
              <c:strCache>
                <c:ptCount val="104"/>
                <c:pt idx="0">
                  <c:v>1997 Q1</c:v>
                </c:pt>
                <c:pt idx="1">
                  <c:v>1997 Q2</c:v>
                </c:pt>
                <c:pt idx="2">
                  <c:v>1997 Q3</c:v>
                </c:pt>
                <c:pt idx="3">
                  <c:v>1997 Q4</c:v>
                </c:pt>
                <c:pt idx="4">
                  <c:v>1998 Q1</c:v>
                </c:pt>
                <c:pt idx="5">
                  <c:v>1998 Q2</c:v>
                </c:pt>
                <c:pt idx="6">
                  <c:v>1998 Q3</c:v>
                </c:pt>
                <c:pt idx="7">
                  <c:v>1998 Q4</c:v>
                </c:pt>
                <c:pt idx="8">
                  <c:v>1999 Q1</c:v>
                </c:pt>
                <c:pt idx="9">
                  <c:v>1999 Q2</c:v>
                </c:pt>
                <c:pt idx="10">
                  <c:v>1999 Q3</c:v>
                </c:pt>
                <c:pt idx="11">
                  <c:v>1999 Q4</c:v>
                </c:pt>
                <c:pt idx="12">
                  <c:v>2000 Q1</c:v>
                </c:pt>
                <c:pt idx="13">
                  <c:v>2000 Q2</c:v>
                </c:pt>
                <c:pt idx="14">
                  <c:v>2000 Q3</c:v>
                </c:pt>
                <c:pt idx="15">
                  <c:v>2000 Q4</c:v>
                </c:pt>
                <c:pt idx="16">
                  <c:v>2001 Q1</c:v>
                </c:pt>
                <c:pt idx="17">
                  <c:v>2001 Q2</c:v>
                </c:pt>
                <c:pt idx="18">
                  <c:v>2001 Q3</c:v>
                </c:pt>
                <c:pt idx="19">
                  <c:v>2001 Q4</c:v>
                </c:pt>
                <c:pt idx="20">
                  <c:v>2002 Q1</c:v>
                </c:pt>
                <c:pt idx="21">
                  <c:v>2002 Q2</c:v>
                </c:pt>
                <c:pt idx="22">
                  <c:v>2002 Q3</c:v>
                </c:pt>
                <c:pt idx="23">
                  <c:v>2002 Q4</c:v>
                </c:pt>
                <c:pt idx="24">
                  <c:v>2003 Q1</c:v>
                </c:pt>
                <c:pt idx="25">
                  <c:v>2003 Q2</c:v>
                </c:pt>
                <c:pt idx="26">
                  <c:v>2003 Q3</c:v>
                </c:pt>
                <c:pt idx="27">
                  <c:v>2003 Q4</c:v>
                </c:pt>
                <c:pt idx="28">
                  <c:v>2004 Q1</c:v>
                </c:pt>
                <c:pt idx="29">
                  <c:v>2004 Q2</c:v>
                </c:pt>
                <c:pt idx="30">
                  <c:v>2004 Q3</c:v>
                </c:pt>
                <c:pt idx="31">
                  <c:v>2004 Q4</c:v>
                </c:pt>
                <c:pt idx="32">
                  <c:v>2005 Q1</c:v>
                </c:pt>
                <c:pt idx="33">
                  <c:v>2005 Q2</c:v>
                </c:pt>
                <c:pt idx="34">
                  <c:v>2005 Q3</c:v>
                </c:pt>
                <c:pt idx="35">
                  <c:v>2005 Q4</c:v>
                </c:pt>
                <c:pt idx="36">
                  <c:v>2006 Q1</c:v>
                </c:pt>
                <c:pt idx="37">
                  <c:v>2006 Q2</c:v>
                </c:pt>
                <c:pt idx="38">
                  <c:v>2006 Q3</c:v>
                </c:pt>
                <c:pt idx="39">
                  <c:v>2006 Q4</c:v>
                </c:pt>
                <c:pt idx="40">
                  <c:v>2007 Q1</c:v>
                </c:pt>
                <c:pt idx="41">
                  <c:v>2007 Q2</c:v>
                </c:pt>
                <c:pt idx="42">
                  <c:v>2007 Q3</c:v>
                </c:pt>
                <c:pt idx="43">
                  <c:v>2007 Q4</c:v>
                </c:pt>
                <c:pt idx="44">
                  <c:v>2008 Q1</c:v>
                </c:pt>
                <c:pt idx="45">
                  <c:v>2008 Q2</c:v>
                </c:pt>
                <c:pt idx="46">
                  <c:v>2008 Q3</c:v>
                </c:pt>
                <c:pt idx="47">
                  <c:v>2008 Q4</c:v>
                </c:pt>
                <c:pt idx="48">
                  <c:v>2009 Q1</c:v>
                </c:pt>
                <c:pt idx="49">
                  <c:v>2009 Q2</c:v>
                </c:pt>
                <c:pt idx="50">
                  <c:v>2009 Q3</c:v>
                </c:pt>
                <c:pt idx="51">
                  <c:v>2009 Q4</c:v>
                </c:pt>
                <c:pt idx="52">
                  <c:v>2010 Q1</c:v>
                </c:pt>
                <c:pt idx="53">
                  <c:v>2010 Q2</c:v>
                </c:pt>
                <c:pt idx="54">
                  <c:v>2010 Q3</c:v>
                </c:pt>
                <c:pt idx="55">
                  <c:v>2010 Q4</c:v>
                </c:pt>
                <c:pt idx="56">
                  <c:v>2011 Q1</c:v>
                </c:pt>
                <c:pt idx="57">
                  <c:v>2011 Q2</c:v>
                </c:pt>
                <c:pt idx="58">
                  <c:v>2011 Q3</c:v>
                </c:pt>
                <c:pt idx="59">
                  <c:v>2011 Q4</c:v>
                </c:pt>
                <c:pt idx="60">
                  <c:v>2012 Q1</c:v>
                </c:pt>
                <c:pt idx="61">
                  <c:v>2012 Q2</c:v>
                </c:pt>
                <c:pt idx="62">
                  <c:v>2012 Q3</c:v>
                </c:pt>
                <c:pt idx="63">
                  <c:v>2012 Q4</c:v>
                </c:pt>
                <c:pt idx="64">
                  <c:v>2013 Q1</c:v>
                </c:pt>
                <c:pt idx="65">
                  <c:v>2013 Q2</c:v>
                </c:pt>
                <c:pt idx="66">
                  <c:v>2013 Q3</c:v>
                </c:pt>
                <c:pt idx="67">
                  <c:v>2013 Q4</c:v>
                </c:pt>
                <c:pt idx="68">
                  <c:v>2014 Q1</c:v>
                </c:pt>
                <c:pt idx="69">
                  <c:v>2014 Q2</c:v>
                </c:pt>
                <c:pt idx="70">
                  <c:v>2014 Q3</c:v>
                </c:pt>
                <c:pt idx="71">
                  <c:v>2014 Q4</c:v>
                </c:pt>
                <c:pt idx="72">
                  <c:v>2015 Q1</c:v>
                </c:pt>
                <c:pt idx="73">
                  <c:v>2015 Q2</c:v>
                </c:pt>
                <c:pt idx="74">
                  <c:v>2015 Q3</c:v>
                </c:pt>
                <c:pt idx="75">
                  <c:v>2015 Q4</c:v>
                </c:pt>
                <c:pt idx="76">
                  <c:v>2016 Q1</c:v>
                </c:pt>
                <c:pt idx="77">
                  <c:v>2016 Q2</c:v>
                </c:pt>
                <c:pt idx="78">
                  <c:v>2016 Q3</c:v>
                </c:pt>
                <c:pt idx="79">
                  <c:v>2016 Q4</c:v>
                </c:pt>
                <c:pt idx="80">
                  <c:v>2017 Q1</c:v>
                </c:pt>
                <c:pt idx="81">
                  <c:v>2017 Q2</c:v>
                </c:pt>
                <c:pt idx="82">
                  <c:v>2017 Q3</c:v>
                </c:pt>
                <c:pt idx="83">
                  <c:v>2017 Q4</c:v>
                </c:pt>
                <c:pt idx="84">
                  <c:v>2018 Q1</c:v>
                </c:pt>
                <c:pt idx="85">
                  <c:v>2018 Q2</c:v>
                </c:pt>
                <c:pt idx="86">
                  <c:v>2018 Q3</c:v>
                </c:pt>
                <c:pt idx="87">
                  <c:v>2018 Q4</c:v>
                </c:pt>
                <c:pt idx="88">
                  <c:v>2019 Q1</c:v>
                </c:pt>
                <c:pt idx="89">
                  <c:v>2019 Q2</c:v>
                </c:pt>
                <c:pt idx="90">
                  <c:v>2019 Q3</c:v>
                </c:pt>
                <c:pt idx="91">
                  <c:v>2019 Q4</c:v>
                </c:pt>
                <c:pt idx="92">
                  <c:v>2020 Q1</c:v>
                </c:pt>
                <c:pt idx="93">
                  <c:v>2020 Q2</c:v>
                </c:pt>
                <c:pt idx="94">
                  <c:v>2020 Q3</c:v>
                </c:pt>
                <c:pt idx="95">
                  <c:v>2020 Q4</c:v>
                </c:pt>
                <c:pt idx="96">
                  <c:v>2021 Q1</c:v>
                </c:pt>
                <c:pt idx="97">
                  <c:v>2021 Q2</c:v>
                </c:pt>
                <c:pt idx="98">
                  <c:v>2021 Q3</c:v>
                </c:pt>
                <c:pt idx="99">
                  <c:v>2021 Q4</c:v>
                </c:pt>
                <c:pt idx="100">
                  <c:v>2022 Q1</c:v>
                </c:pt>
                <c:pt idx="101">
                  <c:v>2022 Q2</c:v>
                </c:pt>
                <c:pt idx="102">
                  <c:v>2022 Q3</c:v>
                </c:pt>
                <c:pt idx="103">
                  <c:v>2022 Q4</c:v>
                </c:pt>
              </c:strCache>
            </c:strRef>
          </c:cat>
          <c:val>
            <c:numRef>
              <c:f>Calcs!$X$4:$X$107</c:f>
              <c:numCache>
                <c:formatCode>_-* #,##0_-;\-* #,##0_-;_-* "-"??_-;_-@_-</c:formatCode>
                <c:ptCount val="104"/>
                <c:pt idx="0">
                  <c:v>361885</c:v>
                </c:pt>
                <c:pt idx="1">
                  <c:v>365725</c:v>
                </c:pt>
                <c:pt idx="2">
                  <c:v>369141</c:v>
                </c:pt>
                <c:pt idx="3">
                  <c:v>374512</c:v>
                </c:pt>
                <c:pt idx="4">
                  <c:v>376761</c:v>
                </c:pt>
                <c:pt idx="5">
                  <c:v>378766</c:v>
                </c:pt>
                <c:pt idx="6">
                  <c:v>379906</c:v>
                </c:pt>
                <c:pt idx="7">
                  <c:v>382282</c:v>
                </c:pt>
                <c:pt idx="8">
                  <c:v>385025</c:v>
                </c:pt>
                <c:pt idx="9">
                  <c:v>386581</c:v>
                </c:pt>
                <c:pt idx="10">
                  <c:v>393078</c:v>
                </c:pt>
                <c:pt idx="11">
                  <c:v>398776</c:v>
                </c:pt>
                <c:pt idx="12">
                  <c:v>403407</c:v>
                </c:pt>
                <c:pt idx="13">
                  <c:v>406049</c:v>
                </c:pt>
                <c:pt idx="14">
                  <c:v>408120</c:v>
                </c:pt>
                <c:pt idx="15">
                  <c:v>409871</c:v>
                </c:pt>
                <c:pt idx="16">
                  <c:v>413381</c:v>
                </c:pt>
                <c:pt idx="17">
                  <c:v>414894</c:v>
                </c:pt>
                <c:pt idx="18">
                  <c:v>416803</c:v>
                </c:pt>
                <c:pt idx="19">
                  <c:v>417480</c:v>
                </c:pt>
                <c:pt idx="20">
                  <c:v>418930</c:v>
                </c:pt>
                <c:pt idx="21">
                  <c:v>421133</c:v>
                </c:pt>
                <c:pt idx="22">
                  <c:v>424190</c:v>
                </c:pt>
                <c:pt idx="23">
                  <c:v>427745</c:v>
                </c:pt>
                <c:pt idx="24">
                  <c:v>430454</c:v>
                </c:pt>
                <c:pt idx="25">
                  <c:v>434140</c:v>
                </c:pt>
                <c:pt idx="26">
                  <c:v>438419</c:v>
                </c:pt>
                <c:pt idx="27">
                  <c:v>441827</c:v>
                </c:pt>
                <c:pt idx="28">
                  <c:v>443792</c:v>
                </c:pt>
                <c:pt idx="29">
                  <c:v>446140</c:v>
                </c:pt>
                <c:pt idx="30">
                  <c:v>447205</c:v>
                </c:pt>
                <c:pt idx="31">
                  <c:v>448619</c:v>
                </c:pt>
                <c:pt idx="32">
                  <c:v>451985</c:v>
                </c:pt>
                <c:pt idx="33">
                  <c:v>456263</c:v>
                </c:pt>
                <c:pt idx="34">
                  <c:v>460177</c:v>
                </c:pt>
                <c:pt idx="35">
                  <c:v>464981</c:v>
                </c:pt>
                <c:pt idx="36">
                  <c:v>466584</c:v>
                </c:pt>
                <c:pt idx="37">
                  <c:v>467684</c:v>
                </c:pt>
                <c:pt idx="38">
                  <c:v>468351</c:v>
                </c:pt>
                <c:pt idx="39">
                  <c:v>470396</c:v>
                </c:pt>
                <c:pt idx="40">
                  <c:v>475292</c:v>
                </c:pt>
                <c:pt idx="41">
                  <c:v>478424</c:v>
                </c:pt>
                <c:pt idx="42">
                  <c:v>482064</c:v>
                </c:pt>
                <c:pt idx="43">
                  <c:v>485249</c:v>
                </c:pt>
                <c:pt idx="44">
                  <c:v>487601</c:v>
                </c:pt>
                <c:pt idx="45">
                  <c:v>485278</c:v>
                </c:pt>
                <c:pt idx="46">
                  <c:v>477935</c:v>
                </c:pt>
                <c:pt idx="47">
                  <c:v>467250</c:v>
                </c:pt>
                <c:pt idx="48">
                  <c:v>458181</c:v>
                </c:pt>
                <c:pt idx="49">
                  <c:v>456867</c:v>
                </c:pt>
                <c:pt idx="50">
                  <c:v>457471</c:v>
                </c:pt>
                <c:pt idx="51">
                  <c:v>459031</c:v>
                </c:pt>
                <c:pt idx="52">
                  <c:v>463391</c:v>
                </c:pt>
                <c:pt idx="53">
                  <c:v>468691</c:v>
                </c:pt>
                <c:pt idx="54">
                  <c:v>471664</c:v>
                </c:pt>
                <c:pt idx="55">
                  <c:v>472312</c:v>
                </c:pt>
                <c:pt idx="56">
                  <c:v>473510</c:v>
                </c:pt>
                <c:pt idx="57">
                  <c:v>473773</c:v>
                </c:pt>
                <c:pt idx="58">
                  <c:v>474501</c:v>
                </c:pt>
                <c:pt idx="59">
                  <c:v>474303</c:v>
                </c:pt>
                <c:pt idx="60">
                  <c:v>478242</c:v>
                </c:pt>
                <c:pt idx="61">
                  <c:v>477974</c:v>
                </c:pt>
                <c:pt idx="62">
                  <c:v>483913</c:v>
                </c:pt>
                <c:pt idx="63">
                  <c:v>483422</c:v>
                </c:pt>
                <c:pt idx="64">
                  <c:v>484555</c:v>
                </c:pt>
                <c:pt idx="65">
                  <c:v>487845</c:v>
                </c:pt>
                <c:pt idx="66">
                  <c:v>491499</c:v>
                </c:pt>
                <c:pt idx="67">
                  <c:v>494658</c:v>
                </c:pt>
                <c:pt idx="68">
                  <c:v>499294</c:v>
                </c:pt>
                <c:pt idx="69">
                  <c:v>503659</c:v>
                </c:pt>
                <c:pt idx="70">
                  <c:v>507485</c:v>
                </c:pt>
                <c:pt idx="71">
                  <c:v>510787</c:v>
                </c:pt>
                <c:pt idx="72">
                  <c:v>512895</c:v>
                </c:pt>
                <c:pt idx="73">
                  <c:v>516141</c:v>
                </c:pt>
                <c:pt idx="74">
                  <c:v>518365</c:v>
                </c:pt>
                <c:pt idx="75">
                  <c:v>522194</c:v>
                </c:pt>
                <c:pt idx="76">
                  <c:v>524102</c:v>
                </c:pt>
                <c:pt idx="77">
                  <c:v>527401</c:v>
                </c:pt>
                <c:pt idx="78">
                  <c:v>529730</c:v>
                </c:pt>
                <c:pt idx="79">
                  <c:v>533173</c:v>
                </c:pt>
                <c:pt idx="80">
                  <c:v>537114</c:v>
                </c:pt>
                <c:pt idx="81">
                  <c:v>539994</c:v>
                </c:pt>
                <c:pt idx="82">
                  <c:v>542780</c:v>
                </c:pt>
                <c:pt idx="83">
                  <c:v>546185</c:v>
                </c:pt>
                <c:pt idx="84">
                  <c:v>547003</c:v>
                </c:pt>
                <c:pt idx="85">
                  <c:v>549491</c:v>
                </c:pt>
                <c:pt idx="86">
                  <c:v>552545</c:v>
                </c:pt>
                <c:pt idx="87">
                  <c:v>553966</c:v>
                </c:pt>
                <c:pt idx="88">
                  <c:v>557458</c:v>
                </c:pt>
                <c:pt idx="89">
                  <c:v>558071</c:v>
                </c:pt>
                <c:pt idx="90">
                  <c:v>561480</c:v>
                </c:pt>
                <c:pt idx="91">
                  <c:v>561339</c:v>
                </c:pt>
                <c:pt idx="92">
                  <c:v>546515</c:v>
                </c:pt>
                <c:pt idx="93">
                  <c:v>431794</c:v>
                </c:pt>
                <c:pt idx="94">
                  <c:v>503509</c:v>
                </c:pt>
                <c:pt idx="95">
                  <c:v>509621</c:v>
                </c:pt>
                <c:pt idx="96">
                  <c:v>504255</c:v>
                </c:pt>
                <c:pt idx="97">
                  <c:v>537175</c:v>
                </c:pt>
                <c:pt idx="98">
                  <c:v>546487</c:v>
                </c:pt>
                <c:pt idx="99">
                  <c:v>554821</c:v>
                </c:pt>
                <c:pt idx="100">
                  <c:v>558252</c:v>
                </c:pt>
                <c:pt idx="101">
                  <c:v>558600</c:v>
                </c:pt>
                <c:pt idx="102">
                  <c:v>556856</c:v>
                </c:pt>
                <c:pt idx="103">
                  <c:v>557400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6-4CB0-A373-6187215D6B28}"/>
            </c:ext>
          </c:extLst>
        </c:ser>
        <c:ser>
          <c:idx val="1"/>
          <c:order val="1"/>
          <c:tx>
            <c:strRef>
              <c:f>Calcs!$AB$1</c:f>
              <c:strCache>
                <c:ptCount val="1"/>
                <c:pt idx="0">
                  <c:v>Counterfactual GDP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Calcs!$A$4:$A$107</c:f>
              <c:strCache>
                <c:ptCount val="104"/>
                <c:pt idx="0">
                  <c:v>1997 Q1</c:v>
                </c:pt>
                <c:pt idx="1">
                  <c:v>1997 Q2</c:v>
                </c:pt>
                <c:pt idx="2">
                  <c:v>1997 Q3</c:v>
                </c:pt>
                <c:pt idx="3">
                  <c:v>1997 Q4</c:v>
                </c:pt>
                <c:pt idx="4">
                  <c:v>1998 Q1</c:v>
                </c:pt>
                <c:pt idx="5">
                  <c:v>1998 Q2</c:v>
                </c:pt>
                <c:pt idx="6">
                  <c:v>1998 Q3</c:v>
                </c:pt>
                <c:pt idx="7">
                  <c:v>1998 Q4</c:v>
                </c:pt>
                <c:pt idx="8">
                  <c:v>1999 Q1</c:v>
                </c:pt>
                <c:pt idx="9">
                  <c:v>1999 Q2</c:v>
                </c:pt>
                <c:pt idx="10">
                  <c:v>1999 Q3</c:v>
                </c:pt>
                <c:pt idx="11">
                  <c:v>1999 Q4</c:v>
                </c:pt>
                <c:pt idx="12">
                  <c:v>2000 Q1</c:v>
                </c:pt>
                <c:pt idx="13">
                  <c:v>2000 Q2</c:v>
                </c:pt>
                <c:pt idx="14">
                  <c:v>2000 Q3</c:v>
                </c:pt>
                <c:pt idx="15">
                  <c:v>2000 Q4</c:v>
                </c:pt>
                <c:pt idx="16">
                  <c:v>2001 Q1</c:v>
                </c:pt>
                <c:pt idx="17">
                  <c:v>2001 Q2</c:v>
                </c:pt>
                <c:pt idx="18">
                  <c:v>2001 Q3</c:v>
                </c:pt>
                <c:pt idx="19">
                  <c:v>2001 Q4</c:v>
                </c:pt>
                <c:pt idx="20">
                  <c:v>2002 Q1</c:v>
                </c:pt>
                <c:pt idx="21">
                  <c:v>2002 Q2</c:v>
                </c:pt>
                <c:pt idx="22">
                  <c:v>2002 Q3</c:v>
                </c:pt>
                <c:pt idx="23">
                  <c:v>2002 Q4</c:v>
                </c:pt>
                <c:pt idx="24">
                  <c:v>2003 Q1</c:v>
                </c:pt>
                <c:pt idx="25">
                  <c:v>2003 Q2</c:v>
                </c:pt>
                <c:pt idx="26">
                  <c:v>2003 Q3</c:v>
                </c:pt>
                <c:pt idx="27">
                  <c:v>2003 Q4</c:v>
                </c:pt>
                <c:pt idx="28">
                  <c:v>2004 Q1</c:v>
                </c:pt>
                <c:pt idx="29">
                  <c:v>2004 Q2</c:v>
                </c:pt>
                <c:pt idx="30">
                  <c:v>2004 Q3</c:v>
                </c:pt>
                <c:pt idx="31">
                  <c:v>2004 Q4</c:v>
                </c:pt>
                <c:pt idx="32">
                  <c:v>2005 Q1</c:v>
                </c:pt>
                <c:pt idx="33">
                  <c:v>2005 Q2</c:v>
                </c:pt>
                <c:pt idx="34">
                  <c:v>2005 Q3</c:v>
                </c:pt>
                <c:pt idx="35">
                  <c:v>2005 Q4</c:v>
                </c:pt>
                <c:pt idx="36">
                  <c:v>2006 Q1</c:v>
                </c:pt>
                <c:pt idx="37">
                  <c:v>2006 Q2</c:v>
                </c:pt>
                <c:pt idx="38">
                  <c:v>2006 Q3</c:v>
                </c:pt>
                <c:pt idx="39">
                  <c:v>2006 Q4</c:v>
                </c:pt>
                <c:pt idx="40">
                  <c:v>2007 Q1</c:v>
                </c:pt>
                <c:pt idx="41">
                  <c:v>2007 Q2</c:v>
                </c:pt>
                <c:pt idx="42">
                  <c:v>2007 Q3</c:v>
                </c:pt>
                <c:pt idx="43">
                  <c:v>2007 Q4</c:v>
                </c:pt>
                <c:pt idx="44">
                  <c:v>2008 Q1</c:v>
                </c:pt>
                <c:pt idx="45">
                  <c:v>2008 Q2</c:v>
                </c:pt>
                <c:pt idx="46">
                  <c:v>2008 Q3</c:v>
                </c:pt>
                <c:pt idx="47">
                  <c:v>2008 Q4</c:v>
                </c:pt>
                <c:pt idx="48">
                  <c:v>2009 Q1</c:v>
                </c:pt>
                <c:pt idx="49">
                  <c:v>2009 Q2</c:v>
                </c:pt>
                <c:pt idx="50">
                  <c:v>2009 Q3</c:v>
                </c:pt>
                <c:pt idx="51">
                  <c:v>2009 Q4</c:v>
                </c:pt>
                <c:pt idx="52">
                  <c:v>2010 Q1</c:v>
                </c:pt>
                <c:pt idx="53">
                  <c:v>2010 Q2</c:v>
                </c:pt>
                <c:pt idx="54">
                  <c:v>2010 Q3</c:v>
                </c:pt>
                <c:pt idx="55">
                  <c:v>2010 Q4</c:v>
                </c:pt>
                <c:pt idx="56">
                  <c:v>2011 Q1</c:v>
                </c:pt>
                <c:pt idx="57">
                  <c:v>2011 Q2</c:v>
                </c:pt>
                <c:pt idx="58">
                  <c:v>2011 Q3</c:v>
                </c:pt>
                <c:pt idx="59">
                  <c:v>2011 Q4</c:v>
                </c:pt>
                <c:pt idx="60">
                  <c:v>2012 Q1</c:v>
                </c:pt>
                <c:pt idx="61">
                  <c:v>2012 Q2</c:v>
                </c:pt>
                <c:pt idx="62">
                  <c:v>2012 Q3</c:v>
                </c:pt>
                <c:pt idx="63">
                  <c:v>2012 Q4</c:v>
                </c:pt>
                <c:pt idx="64">
                  <c:v>2013 Q1</c:v>
                </c:pt>
                <c:pt idx="65">
                  <c:v>2013 Q2</c:v>
                </c:pt>
                <c:pt idx="66">
                  <c:v>2013 Q3</c:v>
                </c:pt>
                <c:pt idx="67">
                  <c:v>2013 Q4</c:v>
                </c:pt>
                <c:pt idx="68">
                  <c:v>2014 Q1</c:v>
                </c:pt>
                <c:pt idx="69">
                  <c:v>2014 Q2</c:v>
                </c:pt>
                <c:pt idx="70">
                  <c:v>2014 Q3</c:v>
                </c:pt>
                <c:pt idx="71">
                  <c:v>2014 Q4</c:v>
                </c:pt>
                <c:pt idx="72">
                  <c:v>2015 Q1</c:v>
                </c:pt>
                <c:pt idx="73">
                  <c:v>2015 Q2</c:v>
                </c:pt>
                <c:pt idx="74">
                  <c:v>2015 Q3</c:v>
                </c:pt>
                <c:pt idx="75">
                  <c:v>2015 Q4</c:v>
                </c:pt>
                <c:pt idx="76">
                  <c:v>2016 Q1</c:v>
                </c:pt>
                <c:pt idx="77">
                  <c:v>2016 Q2</c:v>
                </c:pt>
                <c:pt idx="78">
                  <c:v>2016 Q3</c:v>
                </c:pt>
                <c:pt idx="79">
                  <c:v>2016 Q4</c:v>
                </c:pt>
                <c:pt idx="80">
                  <c:v>2017 Q1</c:v>
                </c:pt>
                <c:pt idx="81">
                  <c:v>2017 Q2</c:v>
                </c:pt>
                <c:pt idx="82">
                  <c:v>2017 Q3</c:v>
                </c:pt>
                <c:pt idx="83">
                  <c:v>2017 Q4</c:v>
                </c:pt>
                <c:pt idx="84">
                  <c:v>2018 Q1</c:v>
                </c:pt>
                <c:pt idx="85">
                  <c:v>2018 Q2</c:v>
                </c:pt>
                <c:pt idx="86">
                  <c:v>2018 Q3</c:v>
                </c:pt>
                <c:pt idx="87">
                  <c:v>2018 Q4</c:v>
                </c:pt>
                <c:pt idx="88">
                  <c:v>2019 Q1</c:v>
                </c:pt>
                <c:pt idx="89">
                  <c:v>2019 Q2</c:v>
                </c:pt>
                <c:pt idx="90">
                  <c:v>2019 Q3</c:v>
                </c:pt>
                <c:pt idx="91">
                  <c:v>2019 Q4</c:v>
                </c:pt>
                <c:pt idx="92">
                  <c:v>2020 Q1</c:v>
                </c:pt>
                <c:pt idx="93">
                  <c:v>2020 Q2</c:v>
                </c:pt>
                <c:pt idx="94">
                  <c:v>2020 Q3</c:v>
                </c:pt>
                <c:pt idx="95">
                  <c:v>2020 Q4</c:v>
                </c:pt>
                <c:pt idx="96">
                  <c:v>2021 Q1</c:v>
                </c:pt>
                <c:pt idx="97">
                  <c:v>2021 Q2</c:v>
                </c:pt>
                <c:pt idx="98">
                  <c:v>2021 Q3</c:v>
                </c:pt>
                <c:pt idx="99">
                  <c:v>2021 Q4</c:v>
                </c:pt>
                <c:pt idx="100">
                  <c:v>2022 Q1</c:v>
                </c:pt>
                <c:pt idx="101">
                  <c:v>2022 Q2</c:v>
                </c:pt>
                <c:pt idx="102">
                  <c:v>2022 Q3</c:v>
                </c:pt>
                <c:pt idx="103">
                  <c:v>2022 Q4</c:v>
                </c:pt>
              </c:strCache>
            </c:strRef>
          </c:cat>
          <c:val>
            <c:numRef>
              <c:f>Calcs!$AB$4:$AB$107</c:f>
              <c:numCache>
                <c:formatCode>General</c:formatCode>
                <c:ptCount val="104"/>
                <c:pt idx="76" formatCode="_-* #,##0_-;\-* #,##0_-;_-* &quot;-&quot;??_-;_-@_-">
                  <c:v>524102</c:v>
                </c:pt>
                <c:pt idx="77" formatCode="_-* #,##0_-;\-* #,##0_-;_-* &quot;-&quot;??_-;_-@_-">
                  <c:v>527435.74188117264</c:v>
                </c:pt>
                <c:pt idx="78" formatCode="_-* #,##0_-;\-* #,##0_-;_-* &quot;-&quot;??_-;_-@_-">
                  <c:v>529726.6034726986</c:v>
                </c:pt>
                <c:pt idx="79" formatCode="_-* #,##0_-;\-* #,##0_-;_-* &quot;-&quot;??_-;_-@_-">
                  <c:v>533455.66857175727</c:v>
                </c:pt>
                <c:pt idx="80" formatCode="_-* #,##0_-;\-* #,##0_-;_-* &quot;-&quot;??_-;_-@_-">
                  <c:v>537537.4558365409</c:v>
                </c:pt>
                <c:pt idx="81" formatCode="_-* #,##0_-;\-* #,##0_-;_-* &quot;-&quot;??_-;_-@_-">
                  <c:v>540491.92831248161</c:v>
                </c:pt>
                <c:pt idx="82" formatCode="_-* #,##0_-;\-* #,##0_-;_-* &quot;-&quot;??_-;_-@_-">
                  <c:v>543435.52420919063</c:v>
                </c:pt>
                <c:pt idx="83" formatCode="_-* #,##0_-;\-* #,##0_-;_-* &quot;-&quot;??_-;_-@_-">
                  <c:v>546940.0953338343</c:v>
                </c:pt>
                <c:pt idx="84" formatCode="_-* #,##0_-;\-* #,##0_-;_-* &quot;-&quot;??_-;_-@_-">
                  <c:v>547940.78324594034</c:v>
                </c:pt>
                <c:pt idx="85" formatCode="_-* #,##0_-;\-* #,##0_-;_-* &quot;-&quot;??_-;_-@_-">
                  <c:v>550799.13406420907</c:v>
                </c:pt>
                <c:pt idx="86" formatCode="_-* #,##0_-;\-* #,##0_-;_-* &quot;-&quot;??_-;_-@_-">
                  <c:v>554233.32587827276</c:v>
                </c:pt>
                <c:pt idx="87" formatCode="_-* #,##0_-;\-* #,##0_-;_-* &quot;-&quot;??_-;_-@_-">
                  <c:v>556024.91254456621</c:v>
                </c:pt>
                <c:pt idx="88" formatCode="_-* #,##0_-;\-* #,##0_-;_-* &quot;-&quot;??_-;_-@_-">
                  <c:v>559883.87092532218</c:v>
                </c:pt>
                <c:pt idx="89" formatCode="_-* #,##0_-;\-* #,##0_-;_-* &quot;-&quot;??_-;_-@_-">
                  <c:v>560858.10443229717</c:v>
                </c:pt>
                <c:pt idx="90" formatCode="_-* #,##0_-;\-* #,##0_-;_-* &quot;-&quot;??_-;_-@_-">
                  <c:v>564588.37591025175</c:v>
                </c:pt>
                <c:pt idx="91" formatCode="_-* #,##0_-;\-* #,##0_-;_-* &quot;-&quot;??_-;_-@_-">
                  <c:v>564724.71069054026</c:v>
                </c:pt>
                <c:pt idx="92" formatCode="_-* #,##0_-;\-* #,##0_-;_-* &quot;-&quot;??_-;_-@_-">
                  <c:v>550106.13000140514</c:v>
                </c:pt>
                <c:pt idx="93" formatCode="_-* #,##0_-;\-* #,##0_-;_-* &quot;-&quot;??_-;_-@_-">
                  <c:v>434883.34711217403</c:v>
                </c:pt>
                <c:pt idx="94" formatCode="_-* #,##0_-;\-* #,##0_-;_-* &quot;-&quot;??_-;_-@_-">
                  <c:v>507348.08255748352</c:v>
                </c:pt>
                <c:pt idx="95" formatCode="_-* #,##0_-;\-* #,##0_-;_-* &quot;-&quot;??_-;_-@_-">
                  <c:v>513808.96800642268</c:v>
                </c:pt>
                <c:pt idx="96" formatCode="_-* #,##0_-;\-* #,##0_-;_-* &quot;-&quot;??_-;_-@_-">
                  <c:v>508707.67306937353</c:v>
                </c:pt>
                <c:pt idx="97" formatCode="_-* #,##0_-;\-* #,##0_-;_-* &quot;-&quot;??_-;_-@_-">
                  <c:v>542260.6388461208</c:v>
                </c:pt>
                <c:pt idx="98" formatCode="_-* #,##0_-;\-* #,##0_-;_-* &quot;-&quot;??_-;_-@_-">
                  <c:v>552051.75926864438</c:v>
                </c:pt>
                <c:pt idx="99" formatCode="_-* #,##0_-;\-* #,##0_-;_-* &quot;-&quot;??_-;_-@_-">
                  <c:v>560876.01746084599</c:v>
                </c:pt>
                <c:pt idx="100" formatCode="_-* #,##0_-;\-* #,##0_-;_-* &quot;-&quot;??_-;_-@_-">
                  <c:v>564777.80363858026</c:v>
                </c:pt>
                <c:pt idx="101" formatCode="_-* #,##0_-;\-* #,##0_-;_-* &quot;-&quot;??_-;_-@_-">
                  <c:v>565606.94921294693</c:v>
                </c:pt>
                <c:pt idx="102" formatCode="_-* #,##0_-;\-* #,##0_-;_-* &quot;-&quot;??_-;_-@_-">
                  <c:v>564323.47417474829</c:v>
                </c:pt>
                <c:pt idx="103" formatCode="_-* #,##0_-;\-* #,##0_-;_-* &quot;-&quot;??_-;_-@_-">
                  <c:v>565365.76320774818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6-4CB0-A373-6187215D6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5467048"/>
        <c:axId val="885467376"/>
      </c:lineChart>
      <c:catAx>
        <c:axId val="885467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85467376"/>
        <c:crosses val="autoZero"/>
        <c:auto val="1"/>
        <c:lblAlgn val="ctr"/>
        <c:lblOffset val="100"/>
        <c:tickLblSkip val="12"/>
        <c:noMultiLvlLbl val="0"/>
      </c:catAx>
      <c:valAx>
        <c:axId val="885467376"/>
        <c:scaling>
          <c:orientation val="minMax"/>
          <c:min val="35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85467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877948070619557"/>
          <c:y val="0.89708196847485255"/>
          <c:w val="0.44244103858760891"/>
          <c:h val="4.86142335155410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6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6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66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6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0.94146</cdr:y>
    </cdr:from>
    <cdr:to>
      <cdr:x>0.62254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724621"/>
          <a:ext cx="5791969" cy="355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90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Source: @haskelecon and @JoshMartin_econ calcs using ONS data extracted</a:t>
          </a:r>
          <a:r>
            <a:rPr lang="en-GB" sz="9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07/02/2023</a:t>
          </a:r>
          <a:r>
            <a:rPr lang="en-GB" sz="90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n-GB" sz="90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GB" sz="9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Not the views of the Bank of England or Monetary Policy Committee.</a:t>
          </a:r>
          <a:endParaRPr lang="en-GB" sz="90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0.94146</cdr:y>
    </cdr:from>
    <cdr:to>
      <cdr:x>0.62254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724622"/>
          <a:ext cx="5791969" cy="355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90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Source: @haskelecon and @JoshMartin_econ calcs using ONS data extracted</a:t>
          </a:r>
          <a:r>
            <a:rPr lang="en-GB" sz="9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07/02/2023</a:t>
          </a:r>
          <a:r>
            <a:rPr lang="en-GB" sz="90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n-GB" sz="90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GB" sz="9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Not the views of the Bank of England or Monetary Policy Committee.</a:t>
          </a:r>
          <a:endParaRPr lang="en-GB" sz="90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0.94146</cdr:y>
    </cdr:from>
    <cdr:to>
      <cdr:x>0.62254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724622"/>
          <a:ext cx="5791969" cy="355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90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Source: @haskelecon and @JoshMartin_econ calcs using ONS data extracted</a:t>
          </a:r>
          <a:r>
            <a:rPr lang="en-GB" sz="9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07/02/2023</a:t>
          </a:r>
          <a:r>
            <a:rPr lang="en-GB" sz="90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n-GB" sz="90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GB" sz="9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Not the views of the Bank of England or Monetary Policy Committee.</a:t>
          </a:r>
          <a:endParaRPr lang="en-GB" sz="90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0.94146</cdr:y>
    </cdr:from>
    <cdr:to>
      <cdr:x>0.62254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724622"/>
          <a:ext cx="5791969" cy="355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90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Source: @haskelecon and @JoshMartin_econ calcs using ONS data extracted</a:t>
          </a:r>
          <a:r>
            <a:rPr lang="en-GB" sz="9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07/02/2023</a:t>
          </a:r>
          <a:r>
            <a:rPr lang="en-GB" sz="90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n-GB" sz="90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GB" sz="90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Not the views of the Bank of England or Monetary Policy Committee.</a:t>
          </a:r>
          <a:endParaRPr lang="en-GB" sz="90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ns.gov.uk/economy/grossdomesticproductgdp/timeseries/abmi/ukea" TargetMode="External"/><Relationship Id="rId2" Type="http://schemas.openxmlformats.org/officeDocument/2006/relationships/hyperlink" Target="https://www.ons.gov.uk/economy/economicoutputandproductivity/productivitymeasures/datasets/productivityoverviewforvolumeindexcapitalservicesvicsquarterlyuk" TargetMode="External"/><Relationship Id="rId1" Type="http://schemas.openxmlformats.org/officeDocument/2006/relationships/hyperlink" Target="https://www.ons.gov.uk/economy/grossdomesticproductgdp/datasets/totalbusinessinvestmentandgeneralgovernmentdataexcludingbritishnuclearfuelsbnfl" TargetMode="External"/><Relationship Id="rId5" Type="http://schemas.openxmlformats.org/officeDocument/2006/relationships/hyperlink" Target="https://www.ons.gov.uk/economy/economicoutputandproductivity/productivitymeasures/datasets/productivityoverviewforvolumeindexcapitalservicesvicsquarterlyuk" TargetMode="External"/><Relationship Id="rId4" Type="http://schemas.openxmlformats.org/officeDocument/2006/relationships/hyperlink" Target="https://www.ons.gov.uk/peoplepopulationandcommunity/birthsdeathsandmarriages/families/bulletins/familiesandhouseholds/2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3"/>
  <sheetViews>
    <sheetView tabSelected="1" zoomScale="85" zoomScaleNormal="85" workbookViewId="0">
      <pane xSplit="1" ySplit="3" topLeftCell="Q97" activePane="bottomRight" state="frozen"/>
      <selection pane="topRight" activeCell="B1" sqref="B1"/>
      <selection pane="bottomLeft" activeCell="A4" sqref="A4"/>
      <selection pane="bottomRight" activeCell="AD111" sqref="AD111"/>
    </sheetView>
  </sheetViews>
  <sheetFormatPr defaultRowHeight="14.5" x14ac:dyDescent="0.35"/>
  <cols>
    <col min="2" max="2" width="10.81640625" bestFit="1" customWidth="1"/>
    <col min="3" max="3" width="3.1796875" customWidth="1"/>
    <col min="4" max="4" width="8.54296875" bestFit="1" customWidth="1"/>
    <col min="5" max="5" width="14.54296875" customWidth="1"/>
    <col min="6" max="6" width="10.7265625" customWidth="1"/>
    <col min="7" max="7" width="6.08984375" customWidth="1"/>
    <col min="8" max="8" width="14.6328125" bestFit="1" customWidth="1"/>
    <col min="9" max="9" width="12.26953125" customWidth="1"/>
    <col min="10" max="10" width="11.6328125" customWidth="1"/>
    <col min="11" max="11" width="3.453125" customWidth="1"/>
    <col min="12" max="13" width="13.26953125" bestFit="1" customWidth="1"/>
    <col min="14" max="14" width="13.1796875" customWidth="1"/>
    <col min="15" max="15" width="4.54296875" customWidth="1"/>
    <col min="16" max="16" width="11.90625" customWidth="1"/>
    <col min="17" max="17" width="13.54296875" customWidth="1"/>
    <col min="18" max="18" width="13.36328125" bestFit="1" customWidth="1"/>
    <col min="19" max="19" width="6.6328125" customWidth="1"/>
    <col min="20" max="20" width="7.1796875" bestFit="1" customWidth="1"/>
    <col min="21" max="22" width="13.54296875" customWidth="1"/>
    <col min="24" max="24" width="12.90625" bestFit="1" customWidth="1"/>
    <col min="27" max="27" width="13.36328125" customWidth="1"/>
    <col min="28" max="28" width="11.81640625" bestFit="1" customWidth="1"/>
    <col min="29" max="29" width="35.08984375" bestFit="1" customWidth="1"/>
    <col min="30" max="30" width="13.453125" bestFit="1" customWidth="1"/>
  </cols>
  <sheetData>
    <row r="1" spans="1:30" ht="44" customHeight="1" x14ac:dyDescent="0.35">
      <c r="B1" s="9" t="s">
        <v>159</v>
      </c>
      <c r="C1" s="9"/>
      <c r="D1" s="9"/>
      <c r="E1" s="9" t="s">
        <v>114</v>
      </c>
      <c r="F1" s="9" t="s">
        <v>131</v>
      </c>
      <c r="G1" s="9"/>
      <c r="H1" s="9" t="s">
        <v>110</v>
      </c>
      <c r="I1" s="9" t="s">
        <v>125</v>
      </c>
      <c r="J1" s="9" t="s">
        <v>158</v>
      </c>
      <c r="K1" s="9"/>
      <c r="L1" s="9" t="s">
        <v>116</v>
      </c>
      <c r="M1" s="9" t="s">
        <v>153</v>
      </c>
      <c r="N1" s="9" t="s">
        <v>115</v>
      </c>
      <c r="O1" s="9"/>
      <c r="P1" s="9" t="s">
        <v>107</v>
      </c>
      <c r="Q1" s="9" t="s">
        <v>152</v>
      </c>
      <c r="R1" s="9" t="s">
        <v>154</v>
      </c>
      <c r="S1" s="9"/>
      <c r="T1" s="9"/>
      <c r="U1" s="9" t="s">
        <v>120</v>
      </c>
      <c r="V1" s="9" t="s">
        <v>124</v>
      </c>
      <c r="W1" s="9"/>
      <c r="X1" s="9" t="s">
        <v>117</v>
      </c>
      <c r="Y1" s="9" t="s">
        <v>121</v>
      </c>
      <c r="Z1" s="9"/>
      <c r="AA1" s="9" t="s">
        <v>122</v>
      </c>
      <c r="AB1" s="9" t="s">
        <v>123</v>
      </c>
      <c r="AC1" s="9"/>
      <c r="AD1" s="9" t="s">
        <v>129</v>
      </c>
    </row>
    <row r="2" spans="1:30" ht="30" customHeight="1" x14ac:dyDescent="0.35">
      <c r="B2" s="9" t="s">
        <v>1</v>
      </c>
      <c r="C2" s="9"/>
      <c r="D2" s="9" t="s">
        <v>128</v>
      </c>
      <c r="E2" s="22">
        <v>5.0000000000000001E-3</v>
      </c>
      <c r="F2" s="25"/>
      <c r="G2" s="9"/>
      <c r="H2" s="9" t="s">
        <v>111</v>
      </c>
      <c r="I2" s="9" t="s">
        <v>113</v>
      </c>
      <c r="J2" s="9" t="s">
        <v>113</v>
      </c>
      <c r="K2" s="9"/>
      <c r="L2" s="9" t="s">
        <v>111</v>
      </c>
      <c r="M2" s="9" t="s">
        <v>113</v>
      </c>
      <c r="N2" s="9" t="s">
        <v>113</v>
      </c>
      <c r="O2" s="9"/>
      <c r="P2" s="9" t="s">
        <v>108</v>
      </c>
      <c r="Q2" s="9" t="s">
        <v>113</v>
      </c>
      <c r="R2" s="9"/>
      <c r="S2" s="9"/>
      <c r="T2" s="9" t="s">
        <v>127</v>
      </c>
      <c r="U2" s="23">
        <f>1/3</f>
        <v>0.33333333333333331</v>
      </c>
      <c r="V2" s="9"/>
      <c r="W2" s="9"/>
      <c r="X2" s="9" t="s">
        <v>118</v>
      </c>
      <c r="Y2" s="9" t="s">
        <v>113</v>
      </c>
      <c r="Z2" s="9"/>
      <c r="AA2" s="9" t="s">
        <v>113</v>
      </c>
      <c r="AB2" s="9" t="s">
        <v>118</v>
      </c>
      <c r="AC2" s="9"/>
      <c r="AD2" s="9" t="s">
        <v>118</v>
      </c>
    </row>
    <row r="3" spans="1:30" x14ac:dyDescent="0.35">
      <c r="B3" t="s">
        <v>2</v>
      </c>
      <c r="E3" t="s">
        <v>112</v>
      </c>
      <c r="H3" t="s">
        <v>109</v>
      </c>
      <c r="I3" t="s">
        <v>112</v>
      </c>
      <c r="J3" t="s">
        <v>112</v>
      </c>
      <c r="L3" t="s">
        <v>112</v>
      </c>
      <c r="M3" t="s">
        <v>112</v>
      </c>
      <c r="N3" t="s">
        <v>112</v>
      </c>
      <c r="P3" t="s">
        <v>109</v>
      </c>
      <c r="Q3" t="s">
        <v>112</v>
      </c>
      <c r="U3" t="s">
        <v>112</v>
      </c>
      <c r="V3" t="s">
        <v>112</v>
      </c>
      <c r="X3" t="s">
        <v>119</v>
      </c>
      <c r="Y3" t="s">
        <v>112</v>
      </c>
      <c r="AA3" t="s">
        <v>112</v>
      </c>
      <c r="AB3" t="s">
        <v>112</v>
      </c>
      <c r="AD3" t="s">
        <v>112</v>
      </c>
    </row>
    <row r="4" spans="1:30" x14ac:dyDescent="0.35">
      <c r="A4" t="s">
        <v>3</v>
      </c>
      <c r="B4" s="2">
        <v>34459</v>
      </c>
      <c r="F4" s="2">
        <f t="shared" ref="F4:F67" si="0">F5/(1+$E$2)</f>
        <v>38337.30826099262</v>
      </c>
      <c r="H4" s="2">
        <v>1153934.9099999999</v>
      </c>
      <c r="P4" s="32">
        <v>70.744063124883951</v>
      </c>
      <c r="T4" s="1"/>
      <c r="X4" s="2">
        <v>361885</v>
      </c>
    </row>
    <row r="5" spans="1:30" x14ac:dyDescent="0.35">
      <c r="A5" t="s">
        <v>4</v>
      </c>
      <c r="B5" s="2">
        <v>36590</v>
      </c>
      <c r="F5" s="2">
        <f t="shared" si="0"/>
        <v>38528.99480229758</v>
      </c>
      <c r="H5" s="2">
        <v>1162250.02</v>
      </c>
      <c r="I5" s="1">
        <f t="shared" ref="I5:I36" si="1">H5/H4-1</f>
        <v>7.2058743763980804E-3</v>
      </c>
      <c r="J5" s="1">
        <f t="shared" ref="J5:J36" si="2">-(H5-H4-B5)/H4</f>
        <v>2.4503019845374032E-2</v>
      </c>
      <c r="P5" s="32">
        <v>71.322302612027897</v>
      </c>
      <c r="Q5" s="1">
        <f>P5/P4-1</f>
        <v>8.1736821664197823E-3</v>
      </c>
      <c r="R5" s="1"/>
      <c r="T5" s="1"/>
      <c r="X5" s="2">
        <v>365725</v>
      </c>
      <c r="Y5" s="1">
        <f>X5/X4-1</f>
        <v>1.0611105738010718E-2</v>
      </c>
    </row>
    <row r="6" spans="1:30" x14ac:dyDescent="0.35">
      <c r="A6" t="s">
        <v>5</v>
      </c>
      <c r="B6" s="2">
        <v>38553</v>
      </c>
      <c r="F6" s="2">
        <f t="shared" si="0"/>
        <v>38721.639776309064</v>
      </c>
      <c r="H6" s="2">
        <v>1171599.57</v>
      </c>
      <c r="I6" s="1">
        <f t="shared" si="1"/>
        <v>8.0443534860081822E-3</v>
      </c>
      <c r="J6" s="1">
        <f t="shared" si="2"/>
        <v>2.5126650460285605E-2</v>
      </c>
      <c r="P6" s="32">
        <v>71.97089500968579</v>
      </c>
      <c r="Q6" s="1">
        <f t="shared" ref="Q6:Q69" si="3">P6/P5-1</f>
        <v>9.0938230245600771E-3</v>
      </c>
      <c r="R6" s="1"/>
      <c r="T6" s="1"/>
      <c r="X6" s="2">
        <v>369141</v>
      </c>
      <c r="Y6" s="1">
        <f t="shared" ref="Y6:Y69" si="4">X6/X5-1</f>
        <v>9.3403513568939278E-3</v>
      </c>
    </row>
    <row r="7" spans="1:30" x14ac:dyDescent="0.35">
      <c r="A7" t="s">
        <v>6</v>
      </c>
      <c r="B7" s="2">
        <v>39381</v>
      </c>
      <c r="F7" s="2">
        <f t="shared" si="0"/>
        <v>38915.247975190607</v>
      </c>
      <c r="H7" s="2">
        <v>1183757.8700000001</v>
      </c>
      <c r="I7" s="1">
        <f t="shared" si="1"/>
        <v>1.0377521732958694E-2</v>
      </c>
      <c r="J7" s="1">
        <f t="shared" si="2"/>
        <v>2.3235498456183244E-2</v>
      </c>
      <c r="P7" s="32">
        <v>72.6763984583325</v>
      </c>
      <c r="Q7" s="1">
        <f t="shared" si="3"/>
        <v>9.802621581290083E-3</v>
      </c>
      <c r="R7" s="1"/>
      <c r="T7" s="1"/>
      <c r="X7" s="2">
        <v>374512</v>
      </c>
      <c r="Y7" s="1">
        <f t="shared" si="4"/>
        <v>1.4549995801062421E-2</v>
      </c>
    </row>
    <row r="8" spans="1:30" x14ac:dyDescent="0.35">
      <c r="A8" t="s">
        <v>7</v>
      </c>
      <c r="B8" s="2">
        <v>40131</v>
      </c>
      <c r="F8" s="2">
        <f t="shared" si="0"/>
        <v>39109.824215066554</v>
      </c>
      <c r="H8" s="2">
        <v>1195966.3899999999</v>
      </c>
      <c r="I8" s="1">
        <f t="shared" si="1"/>
        <v>1.0313359099356934E-2</v>
      </c>
      <c r="J8" s="1">
        <f t="shared" si="2"/>
        <v>2.3587999461410308E-2</v>
      </c>
      <c r="P8" s="32">
        <v>73.424736401944884</v>
      </c>
      <c r="Q8" s="1">
        <f t="shared" si="3"/>
        <v>1.0296849589229717E-2</v>
      </c>
      <c r="R8" s="1"/>
      <c r="T8" s="1"/>
      <c r="X8" s="2">
        <v>376761</v>
      </c>
      <c r="Y8" s="1">
        <f t="shared" si="4"/>
        <v>6.00514803263974E-3</v>
      </c>
    </row>
    <row r="9" spans="1:30" x14ac:dyDescent="0.35">
      <c r="A9" t="s">
        <v>8</v>
      </c>
      <c r="B9" s="2">
        <v>40076</v>
      </c>
      <c r="F9" s="2">
        <f t="shared" si="0"/>
        <v>39305.373336141885</v>
      </c>
      <c r="H9" s="2">
        <v>1205082.6200000001</v>
      </c>
      <c r="I9" s="1">
        <f t="shared" si="1"/>
        <v>7.6224800932742642E-3</v>
      </c>
      <c r="J9" s="1">
        <f t="shared" si="2"/>
        <v>2.588682278939276E-2</v>
      </c>
      <c r="P9" s="32">
        <v>74.03689919519951</v>
      </c>
      <c r="Q9" s="1">
        <f t="shared" si="3"/>
        <v>8.3372828184700154E-3</v>
      </c>
      <c r="R9" s="1"/>
      <c r="T9" s="1"/>
      <c r="X9" s="2">
        <v>378766</v>
      </c>
      <c r="Y9" s="1">
        <f t="shared" si="4"/>
        <v>5.3216760758145742E-3</v>
      </c>
    </row>
    <row r="10" spans="1:30" x14ac:dyDescent="0.35">
      <c r="A10" t="s">
        <v>9</v>
      </c>
      <c r="B10" s="2">
        <v>40382</v>
      </c>
      <c r="F10" s="2">
        <f t="shared" si="0"/>
        <v>39501.900202822588</v>
      </c>
      <c r="H10" s="2">
        <v>1213971.71</v>
      </c>
      <c r="I10" s="1">
        <f t="shared" si="1"/>
        <v>7.3763324210913694E-3</v>
      </c>
      <c r="J10" s="1">
        <f t="shared" si="2"/>
        <v>2.6133403201848638E-2</v>
      </c>
      <c r="P10" s="32">
        <v>74.598868820510631</v>
      </c>
      <c r="Q10" s="1">
        <f t="shared" si="3"/>
        <v>7.5903992660399933E-3</v>
      </c>
      <c r="R10" s="1"/>
      <c r="T10" s="1"/>
      <c r="X10" s="2">
        <v>379906</v>
      </c>
      <c r="Y10" s="1">
        <f t="shared" si="4"/>
        <v>3.0097738445371558E-3</v>
      </c>
    </row>
    <row r="11" spans="1:30" x14ac:dyDescent="0.35">
      <c r="A11" t="s">
        <v>10</v>
      </c>
      <c r="B11" s="2">
        <v>41537</v>
      </c>
      <c r="F11" s="2">
        <f t="shared" si="0"/>
        <v>39699.409703836696</v>
      </c>
      <c r="H11" s="2">
        <v>1226008.3899999999</v>
      </c>
      <c r="I11" s="1">
        <f t="shared" si="1"/>
        <v>9.9151239694044158E-3</v>
      </c>
      <c r="J11" s="1">
        <f t="shared" si="2"/>
        <v>2.4300665128349708E-2</v>
      </c>
      <c r="P11" s="32">
        <v>75.259535295678191</v>
      </c>
      <c r="Q11" s="1">
        <f t="shared" si="3"/>
        <v>8.8562532597802335E-3</v>
      </c>
      <c r="R11" s="1"/>
      <c r="T11" s="1"/>
      <c r="X11" s="2">
        <v>382282</v>
      </c>
      <c r="Y11" s="1">
        <f t="shared" si="4"/>
        <v>6.2541786652487996E-3</v>
      </c>
    </row>
    <row r="12" spans="1:30" x14ac:dyDescent="0.35">
      <c r="A12" t="s">
        <v>11</v>
      </c>
      <c r="B12" s="2">
        <v>41265</v>
      </c>
      <c r="F12" s="2">
        <f t="shared" si="0"/>
        <v>39897.906752355877</v>
      </c>
      <c r="H12" s="2">
        <v>1236274.1599999999</v>
      </c>
      <c r="I12" s="1">
        <f t="shared" si="1"/>
        <v>8.3733276898700915E-3</v>
      </c>
      <c r="J12" s="1">
        <f t="shared" si="2"/>
        <v>2.5284680148069772E-2</v>
      </c>
      <c r="P12" s="32">
        <v>75.898289625612762</v>
      </c>
      <c r="Q12" s="1">
        <f t="shared" si="3"/>
        <v>8.4873541595100743E-3</v>
      </c>
      <c r="R12" s="1"/>
      <c r="T12" s="1"/>
      <c r="X12" s="2">
        <v>385025</v>
      </c>
      <c r="Y12" s="1">
        <f t="shared" si="4"/>
        <v>7.1753312999303098E-3</v>
      </c>
    </row>
    <row r="13" spans="1:30" x14ac:dyDescent="0.35">
      <c r="A13" t="s">
        <v>12</v>
      </c>
      <c r="B13" s="2">
        <v>40070</v>
      </c>
      <c r="F13" s="2">
        <f t="shared" si="0"/>
        <v>40097.396286117655</v>
      </c>
      <c r="H13" s="2">
        <v>1244065.24</v>
      </c>
      <c r="I13" s="1">
        <f t="shared" si="1"/>
        <v>6.3020649076739321E-3</v>
      </c>
      <c r="J13" s="1">
        <f t="shared" si="2"/>
        <v>2.6109839584449398E-2</v>
      </c>
      <c r="P13" s="32">
        <v>76.414459375330566</v>
      </c>
      <c r="Q13" s="1">
        <f t="shared" si="3"/>
        <v>6.8008087173496712E-3</v>
      </c>
      <c r="R13" s="1"/>
      <c r="T13" s="1"/>
      <c r="X13" s="2">
        <v>386581</v>
      </c>
      <c r="Y13" s="1">
        <f t="shared" si="4"/>
        <v>4.0412960197389047E-3</v>
      </c>
    </row>
    <row r="14" spans="1:30" x14ac:dyDescent="0.35">
      <c r="A14" t="s">
        <v>13</v>
      </c>
      <c r="B14" s="2">
        <v>41842</v>
      </c>
      <c r="F14" s="2">
        <f t="shared" si="0"/>
        <v>40297.883267548241</v>
      </c>
      <c r="H14" s="2">
        <v>1253000.82</v>
      </c>
      <c r="I14" s="1">
        <f t="shared" si="1"/>
        <v>7.1825654416646234E-3</v>
      </c>
      <c r="J14" s="1">
        <f t="shared" si="2"/>
        <v>2.6450718934965121E-2</v>
      </c>
      <c r="P14" s="32">
        <v>77.001183258147265</v>
      </c>
      <c r="Q14" s="1">
        <f t="shared" si="3"/>
        <v>7.6781788108299942E-3</v>
      </c>
      <c r="R14" s="1"/>
      <c r="T14" s="1"/>
      <c r="X14" s="2">
        <v>393078</v>
      </c>
      <c r="Y14" s="1">
        <f t="shared" si="4"/>
        <v>1.6806309673781161E-2</v>
      </c>
    </row>
    <row r="15" spans="1:30" x14ac:dyDescent="0.35">
      <c r="A15" t="s">
        <v>14</v>
      </c>
      <c r="B15" s="2">
        <v>41032</v>
      </c>
      <c r="F15" s="2">
        <f t="shared" si="0"/>
        <v>40499.37268388598</v>
      </c>
      <c r="H15" s="2">
        <v>1263321.3600000001</v>
      </c>
      <c r="I15" s="1">
        <f t="shared" si="1"/>
        <v>8.2366586160733668E-3</v>
      </c>
      <c r="J15" s="1">
        <f t="shared" si="2"/>
        <v>2.4510327136098731E-2</v>
      </c>
      <c r="P15" s="32">
        <v>77.502153668179048</v>
      </c>
      <c r="Q15" s="1">
        <f t="shared" si="3"/>
        <v>6.5060092434199301E-3</v>
      </c>
      <c r="R15" s="1"/>
      <c r="T15" s="1"/>
      <c r="X15" s="2">
        <v>398776</v>
      </c>
      <c r="Y15" s="1">
        <f t="shared" si="4"/>
        <v>1.449585069629955E-2</v>
      </c>
    </row>
    <row r="16" spans="1:30" x14ac:dyDescent="0.35">
      <c r="A16" t="s">
        <v>15</v>
      </c>
      <c r="B16" s="2">
        <v>42352</v>
      </c>
      <c r="F16" s="2">
        <f t="shared" si="0"/>
        <v>40701.869547305403</v>
      </c>
      <c r="H16" s="2">
        <v>1273073.29</v>
      </c>
      <c r="I16" s="1">
        <f t="shared" si="1"/>
        <v>7.7192789647757554E-3</v>
      </c>
      <c r="J16" s="1">
        <f t="shared" si="2"/>
        <v>2.5805049318567735E-2</v>
      </c>
      <c r="P16" s="32">
        <v>78.019722004502768</v>
      </c>
      <c r="Q16" s="1">
        <f t="shared" si="3"/>
        <v>6.6781155339199483E-3</v>
      </c>
      <c r="R16" s="1"/>
      <c r="T16" s="1"/>
      <c r="X16" s="2">
        <v>403407</v>
      </c>
      <c r="Y16" s="1">
        <f t="shared" si="4"/>
        <v>1.1613035889822765E-2</v>
      </c>
    </row>
    <row r="17" spans="1:25" x14ac:dyDescent="0.35">
      <c r="A17" t="s">
        <v>16</v>
      </c>
      <c r="B17" s="2">
        <v>45295</v>
      </c>
      <c r="F17" s="2">
        <f t="shared" si="0"/>
        <v>40905.378895041926</v>
      </c>
      <c r="H17" s="2">
        <v>1282354.42</v>
      </c>
      <c r="I17" s="1">
        <f t="shared" si="1"/>
        <v>7.2903344001506998E-3</v>
      </c>
      <c r="J17" s="1">
        <f t="shared" si="2"/>
        <v>2.8288921213640506E-2</v>
      </c>
      <c r="P17" s="32">
        <v>78.652872102545658</v>
      </c>
      <c r="Q17" s="1">
        <f t="shared" si="3"/>
        <v>8.1152570372700072E-3</v>
      </c>
      <c r="R17" s="1"/>
      <c r="T17" s="1"/>
      <c r="X17" s="2">
        <v>406049</v>
      </c>
      <c r="Y17" s="1">
        <f t="shared" si="4"/>
        <v>6.5492170438292696E-3</v>
      </c>
    </row>
    <row r="18" spans="1:25" x14ac:dyDescent="0.35">
      <c r="A18" t="s">
        <v>17</v>
      </c>
      <c r="B18" s="2">
        <v>41682</v>
      </c>
      <c r="F18" s="2">
        <f t="shared" si="0"/>
        <v>41109.905789517128</v>
      </c>
      <c r="H18" s="2">
        <v>1289231.6299999999</v>
      </c>
      <c r="I18" s="1">
        <f t="shared" si="1"/>
        <v>5.3629557419858642E-3</v>
      </c>
      <c r="J18" s="1">
        <f t="shared" si="2"/>
        <v>2.7141318700332501E-2</v>
      </c>
      <c r="P18" s="32">
        <v>79.082223723746296</v>
      </c>
      <c r="Q18" s="1">
        <f t="shared" si="3"/>
        <v>5.4588168203300036E-3</v>
      </c>
      <c r="R18" s="1"/>
      <c r="T18" s="1"/>
      <c r="X18" s="2">
        <v>408120</v>
      </c>
      <c r="Y18" s="1">
        <f t="shared" si="4"/>
        <v>5.1003696598193038E-3</v>
      </c>
    </row>
    <row r="19" spans="1:25" x14ac:dyDescent="0.35">
      <c r="A19" t="s">
        <v>18</v>
      </c>
      <c r="B19" s="2">
        <v>42942</v>
      </c>
      <c r="F19" s="2">
        <f t="shared" si="0"/>
        <v>41315.455318464708</v>
      </c>
      <c r="H19" s="2">
        <v>1299731.78</v>
      </c>
      <c r="I19" s="1">
        <f t="shared" si="1"/>
        <v>8.144502318796043E-3</v>
      </c>
      <c r="J19" s="1">
        <f t="shared" si="2"/>
        <v>2.5163709332821645E-2</v>
      </c>
      <c r="P19" s="32">
        <v>79.593170985908657</v>
      </c>
      <c r="Q19" s="1">
        <f t="shared" si="3"/>
        <v>6.4609622504701036E-3</v>
      </c>
      <c r="R19" s="1"/>
      <c r="T19" s="1"/>
      <c r="X19" s="2">
        <v>409871</v>
      </c>
      <c r="Y19" s="1">
        <f t="shared" si="4"/>
        <v>4.2904047829070979E-3</v>
      </c>
    </row>
    <row r="20" spans="1:25" x14ac:dyDescent="0.35">
      <c r="A20" t="s">
        <v>19</v>
      </c>
      <c r="B20" s="2">
        <v>43406</v>
      </c>
      <c r="F20" s="2">
        <f t="shared" si="0"/>
        <v>41522.032595057026</v>
      </c>
      <c r="H20" s="2">
        <v>1308840.1299999999</v>
      </c>
      <c r="I20" s="1">
        <f t="shared" si="1"/>
        <v>7.0078689620098888E-3</v>
      </c>
      <c r="J20" s="1">
        <f t="shared" si="2"/>
        <v>2.638825219769585E-2</v>
      </c>
      <c r="P20" s="32">
        <v>80.10416610839404</v>
      </c>
      <c r="Q20" s="1">
        <f t="shared" si="3"/>
        <v>6.4200875044400085E-3</v>
      </c>
      <c r="R20" s="1"/>
      <c r="T20" s="1"/>
      <c r="X20" s="2">
        <v>413381</v>
      </c>
      <c r="Y20" s="1">
        <f t="shared" si="4"/>
        <v>8.5636700327664794E-3</v>
      </c>
    </row>
    <row r="21" spans="1:25" x14ac:dyDescent="0.35">
      <c r="A21" t="s">
        <v>20</v>
      </c>
      <c r="B21" s="2">
        <v>43756</v>
      </c>
      <c r="F21" s="2">
        <f t="shared" si="0"/>
        <v>41729.642758032307</v>
      </c>
      <c r="H21" s="2">
        <v>1317976.7</v>
      </c>
      <c r="I21" s="1">
        <f t="shared" si="1"/>
        <v>6.9806615724719023E-3</v>
      </c>
      <c r="J21" s="1">
        <f t="shared" si="2"/>
        <v>2.6450464962439635E-2</v>
      </c>
      <c r="P21" s="32">
        <v>80.715326979959087</v>
      </c>
      <c r="Q21" s="1">
        <f t="shared" si="3"/>
        <v>7.6295766032699053E-3</v>
      </c>
      <c r="R21" s="1"/>
      <c r="T21" s="1"/>
      <c r="X21" s="2">
        <v>414894</v>
      </c>
      <c r="Y21" s="1">
        <f t="shared" si="4"/>
        <v>3.6600617831976656E-3</v>
      </c>
    </row>
    <row r="22" spans="1:25" x14ac:dyDescent="0.35">
      <c r="A22" t="s">
        <v>21</v>
      </c>
      <c r="B22" s="2">
        <v>42468</v>
      </c>
      <c r="F22" s="2">
        <f t="shared" si="0"/>
        <v>41938.290971822462</v>
      </c>
      <c r="H22" s="2">
        <v>1325224.83</v>
      </c>
      <c r="I22" s="1">
        <f t="shared" si="1"/>
        <v>5.4994371296550604E-3</v>
      </c>
      <c r="J22" s="1">
        <f t="shared" si="2"/>
        <v>2.6722680302314814E-2</v>
      </c>
      <c r="P22" s="32">
        <v>81.20037090633636</v>
      </c>
      <c r="Q22" s="1">
        <f t="shared" si="3"/>
        <v>6.0093162541199341E-3</v>
      </c>
      <c r="R22" s="1"/>
      <c r="T22" s="1"/>
      <c r="X22" s="2">
        <v>416803</v>
      </c>
      <c r="Y22" s="1">
        <f t="shared" si="4"/>
        <v>4.6011752399408579E-3</v>
      </c>
    </row>
    <row r="23" spans="1:25" x14ac:dyDescent="0.35">
      <c r="A23" t="s">
        <v>22</v>
      </c>
      <c r="B23" s="2">
        <v>40803</v>
      </c>
      <c r="F23" s="2">
        <f t="shared" si="0"/>
        <v>42147.98242668157</v>
      </c>
      <c r="H23" s="2">
        <v>1331770.22</v>
      </c>
      <c r="I23" s="1">
        <f t="shared" si="1"/>
        <v>4.9390789033132432E-3</v>
      </c>
      <c r="J23" s="1">
        <f t="shared" si="2"/>
        <v>2.5850413623777407E-2</v>
      </c>
      <c r="P23" s="32">
        <v>81.540978626478932</v>
      </c>
      <c r="Q23" s="1">
        <f t="shared" si="3"/>
        <v>4.1946571960300716E-3</v>
      </c>
      <c r="R23" s="1"/>
      <c r="T23" s="1"/>
      <c r="X23" s="2">
        <v>417480</v>
      </c>
      <c r="Y23" s="1">
        <f t="shared" si="4"/>
        <v>1.6242685393339507E-3</v>
      </c>
    </row>
    <row r="24" spans="1:25" x14ac:dyDescent="0.35">
      <c r="A24" t="s">
        <v>23</v>
      </c>
      <c r="B24" s="2">
        <v>40955</v>
      </c>
      <c r="F24" s="2">
        <f t="shared" si="0"/>
        <v>42358.722338814972</v>
      </c>
      <c r="H24" s="2">
        <v>1336536.58</v>
      </c>
      <c r="I24" s="1">
        <f t="shared" si="1"/>
        <v>3.5789657468088265E-3</v>
      </c>
      <c r="J24" s="1">
        <f t="shared" si="2"/>
        <v>2.7173336253156266E-2</v>
      </c>
      <c r="P24" s="32">
        <v>81.82187495220866</v>
      </c>
      <c r="Q24" s="1">
        <f t="shared" si="3"/>
        <v>3.4448485958997743E-3</v>
      </c>
      <c r="R24" s="1"/>
      <c r="T24" s="1"/>
      <c r="X24" s="2">
        <v>418930</v>
      </c>
      <c r="Y24" s="1">
        <f t="shared" si="4"/>
        <v>3.4732202740250795E-3</v>
      </c>
    </row>
    <row r="25" spans="1:25" x14ac:dyDescent="0.35">
      <c r="A25" t="s">
        <v>24</v>
      </c>
      <c r="B25" s="2">
        <v>41724</v>
      </c>
      <c r="F25" s="2">
        <f t="shared" si="0"/>
        <v>42570.515950509041</v>
      </c>
      <c r="H25" s="2">
        <v>1343023.39</v>
      </c>
      <c r="I25" s="1">
        <f t="shared" si="1"/>
        <v>4.8534474080761392E-3</v>
      </c>
      <c r="J25" s="1">
        <f t="shared" si="2"/>
        <v>2.6364553374214551E-2</v>
      </c>
      <c r="P25" s="32">
        <v>82.294352939350887</v>
      </c>
      <c r="Q25" s="1">
        <f t="shared" si="3"/>
        <v>5.7744703041600065E-3</v>
      </c>
      <c r="R25" s="1"/>
      <c r="T25" s="1"/>
      <c r="X25" s="2">
        <v>421133</v>
      </c>
      <c r="Y25" s="1">
        <f t="shared" si="4"/>
        <v>5.2586350941685733E-3</v>
      </c>
    </row>
    <row r="26" spans="1:25" x14ac:dyDescent="0.35">
      <c r="A26" t="s">
        <v>25</v>
      </c>
      <c r="B26" s="2">
        <v>42162</v>
      </c>
      <c r="F26" s="2">
        <f t="shared" si="0"/>
        <v>42783.368530261585</v>
      </c>
      <c r="H26" s="2">
        <v>1348486.55</v>
      </c>
      <c r="I26" s="1">
        <f t="shared" si="1"/>
        <v>4.0678070394590815E-3</v>
      </c>
      <c r="J26" s="1">
        <f t="shared" si="2"/>
        <v>2.7325540473274894E-2</v>
      </c>
      <c r="P26" s="32">
        <v>82.683605770874649</v>
      </c>
      <c r="Q26" s="1">
        <f t="shared" si="3"/>
        <v>4.730006587579938E-3</v>
      </c>
      <c r="R26" s="1"/>
      <c r="T26" s="1"/>
      <c r="X26" s="2">
        <v>424190</v>
      </c>
      <c r="Y26" s="1">
        <f t="shared" si="4"/>
        <v>7.2589894403904953E-3</v>
      </c>
    </row>
    <row r="27" spans="1:25" x14ac:dyDescent="0.35">
      <c r="A27" t="s">
        <v>26</v>
      </c>
      <c r="B27" s="2">
        <v>44386</v>
      </c>
      <c r="F27" s="2">
        <f t="shared" si="0"/>
        <v>42997.285372912891</v>
      </c>
      <c r="H27" s="2">
        <v>1357964</v>
      </c>
      <c r="I27" s="1">
        <f t="shared" si="1"/>
        <v>7.0282124801319679E-3</v>
      </c>
      <c r="J27" s="1">
        <f t="shared" si="2"/>
        <v>2.5887206661423537E-2</v>
      </c>
      <c r="P27" s="32">
        <v>83.241404742965059</v>
      </c>
      <c r="Q27" s="1">
        <f t="shared" si="3"/>
        <v>6.7461858598201196E-3</v>
      </c>
      <c r="R27" s="1"/>
      <c r="T27" s="1"/>
      <c r="X27" s="2">
        <v>427745</v>
      </c>
      <c r="Y27" s="1">
        <f t="shared" si="4"/>
        <v>8.380678469553704E-3</v>
      </c>
    </row>
    <row r="28" spans="1:25" x14ac:dyDescent="0.35">
      <c r="A28" t="s">
        <v>27</v>
      </c>
      <c r="B28" s="2">
        <v>44686</v>
      </c>
      <c r="F28" s="2">
        <f t="shared" si="0"/>
        <v>43212.271799777453</v>
      </c>
      <c r="H28" s="2">
        <v>1366100.17</v>
      </c>
      <c r="I28" s="1">
        <f t="shared" si="1"/>
        <v>5.9914474905078396E-3</v>
      </c>
      <c r="J28" s="1">
        <f t="shared" si="2"/>
        <v>2.6915168590625434E-2</v>
      </c>
      <c r="P28" s="32">
        <v>83.756221478233755</v>
      </c>
      <c r="Q28" s="1">
        <f t="shared" si="3"/>
        <v>6.1846233477000911E-3</v>
      </c>
      <c r="R28" s="1"/>
      <c r="T28" s="1"/>
      <c r="X28" s="2">
        <v>430454</v>
      </c>
      <c r="Y28" s="1">
        <f t="shared" si="4"/>
        <v>6.3332125448574139E-3</v>
      </c>
    </row>
    <row r="29" spans="1:25" x14ac:dyDescent="0.35">
      <c r="A29" t="s">
        <v>28</v>
      </c>
      <c r="B29" s="2">
        <v>42132</v>
      </c>
      <c r="F29" s="2">
        <f t="shared" si="0"/>
        <v>43428.333158776339</v>
      </c>
      <c r="H29" s="2">
        <v>1370910.21</v>
      </c>
      <c r="I29" s="1">
        <f t="shared" si="1"/>
        <v>3.5210009526607244E-3</v>
      </c>
      <c r="J29" s="1">
        <f t="shared" si="2"/>
        <v>2.7320075657409491E-2</v>
      </c>
      <c r="P29" s="32">
        <v>84.132226751578855</v>
      </c>
      <c r="Q29" s="1">
        <f t="shared" si="3"/>
        <v>4.4892817119599471E-3</v>
      </c>
      <c r="R29" s="1"/>
      <c r="T29" s="1"/>
      <c r="X29" s="2">
        <v>434140</v>
      </c>
      <c r="Y29" s="1">
        <f t="shared" si="4"/>
        <v>8.5630520334345483E-3</v>
      </c>
    </row>
    <row r="30" spans="1:25" x14ac:dyDescent="0.35">
      <c r="A30" t="s">
        <v>29</v>
      </c>
      <c r="B30" s="2">
        <v>41647</v>
      </c>
      <c r="F30" s="2">
        <f t="shared" si="0"/>
        <v>43645.474824570214</v>
      </c>
      <c r="H30" s="2">
        <v>1375383.84</v>
      </c>
      <c r="I30" s="1">
        <f t="shared" si="1"/>
        <v>3.2632552937219561E-3</v>
      </c>
      <c r="J30" s="1">
        <f t="shared" si="2"/>
        <v>2.711583131327024E-2</v>
      </c>
      <c r="P30" s="32">
        <v>84.479384622007586</v>
      </c>
      <c r="Q30" s="1">
        <f t="shared" si="3"/>
        <v>4.1263364091599364E-3</v>
      </c>
      <c r="R30" s="1"/>
      <c r="T30" s="1"/>
      <c r="X30" s="2">
        <v>438419</v>
      </c>
      <c r="Y30" s="1">
        <f t="shared" si="4"/>
        <v>9.8562675634588093E-3</v>
      </c>
    </row>
    <row r="31" spans="1:25" x14ac:dyDescent="0.35">
      <c r="A31" t="s">
        <v>30</v>
      </c>
      <c r="B31" s="2">
        <v>41200</v>
      </c>
      <c r="F31" s="2">
        <f t="shared" si="0"/>
        <v>43863.702198693063</v>
      </c>
      <c r="H31" s="2">
        <v>1381343.19</v>
      </c>
      <c r="I31" s="1">
        <f t="shared" si="1"/>
        <v>4.3328631809429474E-3</v>
      </c>
      <c r="J31" s="1">
        <f t="shared" si="2"/>
        <v>2.5622410977287721E-2</v>
      </c>
      <c r="P31" s="32">
        <v>84.736012790887543</v>
      </c>
      <c r="Q31" s="1">
        <f t="shared" si="3"/>
        <v>3.037760869450068E-3</v>
      </c>
      <c r="R31" s="1"/>
      <c r="T31" s="1"/>
      <c r="X31" s="2">
        <v>441827</v>
      </c>
      <c r="Y31" s="1">
        <f t="shared" si="4"/>
        <v>7.773385733738758E-3</v>
      </c>
    </row>
    <row r="32" spans="1:25" x14ac:dyDescent="0.35">
      <c r="A32" t="s">
        <v>31</v>
      </c>
      <c r="B32" s="2">
        <v>42410</v>
      </c>
      <c r="F32" s="2">
        <f t="shared" si="0"/>
        <v>44083.020709686527</v>
      </c>
      <c r="H32" s="2">
        <v>1386408.63</v>
      </c>
      <c r="I32" s="1">
        <f t="shared" si="1"/>
        <v>3.6670394704736431E-3</v>
      </c>
      <c r="J32" s="1">
        <f t="shared" si="2"/>
        <v>2.7034961529002838E-2</v>
      </c>
      <c r="P32" s="32">
        <v>85.005897120459153</v>
      </c>
      <c r="Q32" s="1">
        <f t="shared" si="3"/>
        <v>3.1850015204000215E-3</v>
      </c>
      <c r="R32" s="1"/>
      <c r="T32" s="1"/>
      <c r="X32" s="2">
        <v>443792</v>
      </c>
      <c r="Y32" s="1">
        <f t="shared" si="4"/>
        <v>4.447442098377774E-3</v>
      </c>
    </row>
    <row r="33" spans="1:25" x14ac:dyDescent="0.35">
      <c r="A33" t="s">
        <v>32</v>
      </c>
      <c r="B33" s="2">
        <v>39385</v>
      </c>
      <c r="F33" s="2">
        <f t="shared" si="0"/>
        <v>44303.435813234952</v>
      </c>
      <c r="H33" s="2">
        <v>1388550.17</v>
      </c>
      <c r="I33" s="1">
        <f t="shared" si="1"/>
        <v>1.5446672457599675E-3</v>
      </c>
      <c r="J33" s="1">
        <f t="shared" si="2"/>
        <v>2.6863263250171753E-2</v>
      </c>
      <c r="P33" s="32">
        <v>85.20975525606319</v>
      </c>
      <c r="Q33" s="1">
        <f t="shared" si="3"/>
        <v>2.3981646275099688E-3</v>
      </c>
      <c r="R33" s="1"/>
      <c r="T33" s="1"/>
      <c r="X33" s="2">
        <v>446140</v>
      </c>
      <c r="Y33" s="1">
        <f t="shared" si="4"/>
        <v>5.2907668457295998E-3</v>
      </c>
    </row>
    <row r="34" spans="1:25" x14ac:dyDescent="0.35">
      <c r="A34" t="s">
        <v>33</v>
      </c>
      <c r="B34" s="2">
        <v>40693</v>
      </c>
      <c r="F34" s="2">
        <f t="shared" si="0"/>
        <v>44524.952992301121</v>
      </c>
      <c r="H34" s="2">
        <v>1391058.77</v>
      </c>
      <c r="I34" s="1">
        <f t="shared" si="1"/>
        <v>1.8066325972219133E-3</v>
      </c>
      <c r="J34" s="1">
        <f t="shared" si="2"/>
        <v>2.7499474505843682E-2</v>
      </c>
      <c r="P34" s="32">
        <v>85.378199559767879</v>
      </c>
      <c r="Q34" s="1">
        <f t="shared" si="3"/>
        <v>1.9768194756397683E-3</v>
      </c>
      <c r="R34" s="1"/>
      <c r="T34" s="1"/>
      <c r="X34" s="2">
        <v>447205</v>
      </c>
      <c r="Y34" s="1">
        <f t="shared" si="4"/>
        <v>2.3871430492670154E-3</v>
      </c>
    </row>
    <row r="35" spans="1:25" x14ac:dyDescent="0.35">
      <c r="A35" t="s">
        <v>34</v>
      </c>
      <c r="B35" s="2">
        <v>41340</v>
      </c>
      <c r="F35" s="2">
        <f t="shared" si="0"/>
        <v>44747.577757262625</v>
      </c>
      <c r="H35" s="2">
        <v>1395452.87</v>
      </c>
      <c r="I35" s="1">
        <f t="shared" si="1"/>
        <v>3.1588169348157891E-3</v>
      </c>
      <c r="J35" s="1">
        <f t="shared" si="2"/>
        <v>2.6559553626911037E-2</v>
      </c>
      <c r="P35" s="32">
        <v>85.556673464643538</v>
      </c>
      <c r="Q35" s="1">
        <f t="shared" si="3"/>
        <v>2.0903919946300142E-3</v>
      </c>
      <c r="R35" s="1"/>
      <c r="T35" s="1"/>
      <c r="X35" s="2">
        <v>448619</v>
      </c>
      <c r="Y35" s="1">
        <f t="shared" si="4"/>
        <v>3.1618608915373603E-3</v>
      </c>
    </row>
    <row r="36" spans="1:25" x14ac:dyDescent="0.35">
      <c r="A36" t="s">
        <v>35</v>
      </c>
      <c r="B36" s="2">
        <v>41134</v>
      </c>
      <c r="F36" s="2">
        <f t="shared" si="0"/>
        <v>44971.315646048934</v>
      </c>
      <c r="H36" s="2">
        <v>1397418.3</v>
      </c>
      <c r="I36" s="1">
        <f t="shared" si="1"/>
        <v>1.4084531568594461E-3</v>
      </c>
      <c r="J36" s="1">
        <f t="shared" si="2"/>
        <v>2.806871578543535E-2</v>
      </c>
      <c r="P36" s="32">
        <v>85.724756729070108</v>
      </c>
      <c r="Q36" s="1">
        <f t="shared" si="3"/>
        <v>1.9645839140300936E-3</v>
      </c>
      <c r="R36" s="1"/>
      <c r="T36" s="1"/>
      <c r="X36" s="2">
        <v>451985</v>
      </c>
      <c r="Y36" s="1">
        <f t="shared" si="4"/>
        <v>7.5030259529802468E-3</v>
      </c>
    </row>
    <row r="37" spans="1:25" x14ac:dyDescent="0.35">
      <c r="A37" t="s">
        <v>36</v>
      </c>
      <c r="B37" s="2">
        <v>47870</v>
      </c>
      <c r="F37" s="2">
        <f t="shared" si="0"/>
        <v>45196.172224279173</v>
      </c>
      <c r="H37" s="2">
        <v>1402343.82</v>
      </c>
      <c r="I37" s="1">
        <f t="shared" ref="I37:I68" si="5">H37/H36-1</f>
        <v>3.5247284224058095E-3</v>
      </c>
      <c r="J37" s="1">
        <f t="shared" ref="J37:J68" si="6">-(H37-H36-B37)/H36</f>
        <v>3.0731299282398105E-2</v>
      </c>
      <c r="P37" s="32">
        <v>86.228172928170181</v>
      </c>
      <c r="Q37" s="1">
        <f t="shared" si="3"/>
        <v>5.8724715975702058E-3</v>
      </c>
      <c r="R37" s="1"/>
      <c r="T37" s="1"/>
      <c r="X37" s="2">
        <v>456263</v>
      </c>
      <c r="Y37" s="1">
        <f t="shared" si="4"/>
        <v>9.4649158711019865E-3</v>
      </c>
    </row>
    <row r="38" spans="1:25" x14ac:dyDescent="0.35">
      <c r="A38" t="s">
        <v>37</v>
      </c>
      <c r="B38" s="2">
        <v>43229</v>
      </c>
      <c r="F38" s="2">
        <f t="shared" si="0"/>
        <v>45422.153085400561</v>
      </c>
      <c r="H38" s="2">
        <v>1406750.4</v>
      </c>
      <c r="I38" s="1">
        <f t="shared" si="5"/>
        <v>3.1422964448188928E-3</v>
      </c>
      <c r="J38" s="1">
        <f t="shared" si="6"/>
        <v>2.768395271282342E-2</v>
      </c>
      <c r="P38" s="32">
        <v>86.581813215510252</v>
      </c>
      <c r="Q38" s="1">
        <f t="shared" si="3"/>
        <v>4.1012151287800336E-3</v>
      </c>
      <c r="R38" s="1"/>
      <c r="T38" s="1"/>
      <c r="X38" s="2">
        <v>460177</v>
      </c>
      <c r="Y38" s="1">
        <f t="shared" si="4"/>
        <v>8.5783857117496254E-3</v>
      </c>
    </row>
    <row r="39" spans="1:25" x14ac:dyDescent="0.35">
      <c r="A39" t="s">
        <v>38</v>
      </c>
      <c r="B39" s="2">
        <v>43053</v>
      </c>
      <c r="F39" s="2">
        <f t="shared" si="0"/>
        <v>45649.263850827556</v>
      </c>
      <c r="H39" s="2">
        <v>1412905.43</v>
      </c>
      <c r="I39" s="1">
        <f t="shared" si="5"/>
        <v>4.37535329650518E-3</v>
      </c>
      <c r="J39" s="1">
        <f t="shared" si="6"/>
        <v>2.6229223037718685E-2</v>
      </c>
      <c r="P39" s="32">
        <v>86.955882378105116</v>
      </c>
      <c r="Q39" s="1">
        <f t="shared" si="3"/>
        <v>4.3204126675397969E-3</v>
      </c>
      <c r="R39" s="1"/>
      <c r="T39" s="1"/>
      <c r="X39" s="2">
        <v>464981</v>
      </c>
      <c r="Y39" s="1">
        <f t="shared" si="4"/>
        <v>1.0439461337702571E-2</v>
      </c>
    </row>
    <row r="40" spans="1:25" x14ac:dyDescent="0.35">
      <c r="A40" t="s">
        <v>39</v>
      </c>
      <c r="B40" s="2">
        <v>44821</v>
      </c>
      <c r="F40" s="2">
        <f t="shared" si="0"/>
        <v>45877.510170081689</v>
      </c>
      <c r="H40" s="2">
        <v>1417779.1</v>
      </c>
      <c r="I40" s="1">
        <f t="shared" si="5"/>
        <v>3.4493957603376479E-3</v>
      </c>
      <c r="J40" s="1">
        <f t="shared" si="6"/>
        <v>2.827318032177132E-2</v>
      </c>
      <c r="P40" s="32">
        <v>87.343363161338104</v>
      </c>
      <c r="Q40" s="1">
        <f t="shared" si="3"/>
        <v>4.4560617710498462E-3</v>
      </c>
      <c r="R40" s="1"/>
      <c r="T40" s="1"/>
      <c r="X40" s="2">
        <v>466584</v>
      </c>
      <c r="Y40" s="1">
        <f t="shared" si="4"/>
        <v>3.4474526916152826E-3</v>
      </c>
    </row>
    <row r="41" spans="1:25" x14ac:dyDescent="0.35">
      <c r="A41" t="s">
        <v>40</v>
      </c>
      <c r="B41" s="2">
        <v>44357</v>
      </c>
      <c r="F41" s="2">
        <f t="shared" si="0"/>
        <v>46106.897720932095</v>
      </c>
      <c r="H41" s="2">
        <v>1422058.02</v>
      </c>
      <c r="I41" s="1">
        <f t="shared" si="5"/>
        <v>3.018044207309778E-3</v>
      </c>
      <c r="J41" s="1">
        <f t="shared" si="6"/>
        <v>2.8268211881526586E-2</v>
      </c>
      <c r="P41" s="32">
        <v>87.727128971303117</v>
      </c>
      <c r="Q41" s="1">
        <f t="shared" si="3"/>
        <v>4.3937603966099914E-3</v>
      </c>
      <c r="R41" s="1"/>
      <c r="T41" s="1"/>
      <c r="X41" s="2">
        <v>467684</v>
      </c>
      <c r="Y41" s="1">
        <f t="shared" si="4"/>
        <v>2.3575604821426399E-3</v>
      </c>
    </row>
    <row r="42" spans="1:25" x14ac:dyDescent="0.35">
      <c r="A42" t="s">
        <v>41</v>
      </c>
      <c r="B42" s="2">
        <v>47146</v>
      </c>
      <c r="F42" s="2">
        <f t="shared" si="0"/>
        <v>46337.432209536753</v>
      </c>
      <c r="H42" s="2">
        <v>1429167.35</v>
      </c>
      <c r="I42" s="1">
        <f t="shared" si="5"/>
        <v>4.9993248517385958E-3</v>
      </c>
      <c r="J42" s="1">
        <f t="shared" si="6"/>
        <v>2.815403410895986E-2</v>
      </c>
      <c r="P42" s="32">
        <v>88.242395040104697</v>
      </c>
      <c r="Q42" s="1">
        <f t="shared" si="3"/>
        <v>5.8735088546000291E-3</v>
      </c>
      <c r="R42" s="1"/>
      <c r="T42" s="1"/>
      <c r="X42" s="2">
        <v>468351</v>
      </c>
      <c r="Y42" s="1">
        <f t="shared" si="4"/>
        <v>1.4261766491905359E-3</v>
      </c>
    </row>
    <row r="43" spans="1:25" x14ac:dyDescent="0.35">
      <c r="A43" t="s">
        <v>42</v>
      </c>
      <c r="B43" s="2">
        <v>46483</v>
      </c>
      <c r="F43" s="2">
        <f t="shared" si="0"/>
        <v>46569.119370584434</v>
      </c>
      <c r="H43" s="2">
        <v>1437478.08</v>
      </c>
      <c r="I43" s="1">
        <f t="shared" si="5"/>
        <v>5.8150852662566255E-3</v>
      </c>
      <c r="J43" s="1">
        <f t="shared" si="6"/>
        <v>2.670944728761122E-2</v>
      </c>
      <c r="P43" s="32">
        <v>88.712175541242033</v>
      </c>
      <c r="Q43" s="1">
        <f t="shared" si="3"/>
        <v>5.323750572769903E-3</v>
      </c>
      <c r="R43" s="1"/>
      <c r="T43" s="1"/>
      <c r="X43" s="2">
        <v>470396</v>
      </c>
      <c r="Y43" s="1">
        <f t="shared" si="4"/>
        <v>4.3663833321589962E-3</v>
      </c>
    </row>
    <row r="44" spans="1:25" x14ac:dyDescent="0.35">
      <c r="A44" t="s">
        <v>43</v>
      </c>
      <c r="B44" s="2">
        <v>48330</v>
      </c>
      <c r="F44" s="2">
        <f t="shared" si="0"/>
        <v>46801.96496743735</v>
      </c>
      <c r="H44" s="2">
        <v>1444326.27</v>
      </c>
      <c r="I44" s="1">
        <f t="shared" si="5"/>
        <v>4.7640309061269814E-3</v>
      </c>
      <c r="J44" s="1">
        <f t="shared" si="6"/>
        <v>2.8857351341315795E-2</v>
      </c>
      <c r="P44" s="32">
        <v>89.25035354884956</v>
      </c>
      <c r="Q44" s="1">
        <f t="shared" si="3"/>
        <v>6.0665630656000502E-3</v>
      </c>
      <c r="R44" s="1"/>
      <c r="T44" s="1"/>
      <c r="X44" s="2">
        <v>475292</v>
      </c>
      <c r="Y44" s="1">
        <f t="shared" si="4"/>
        <v>1.0408251770848365E-2</v>
      </c>
    </row>
    <row r="45" spans="1:25" x14ac:dyDescent="0.35">
      <c r="A45" t="s">
        <v>44</v>
      </c>
      <c r="B45" s="2">
        <v>49980</v>
      </c>
      <c r="F45" s="2">
        <f t="shared" si="0"/>
        <v>47035.97479227453</v>
      </c>
      <c r="H45" s="2">
        <v>1450316.6</v>
      </c>
      <c r="I45" s="1">
        <f t="shared" si="5"/>
        <v>4.1474908574501423E-3</v>
      </c>
      <c r="J45" s="1">
        <f t="shared" si="6"/>
        <v>3.0456878694036304E-2</v>
      </c>
      <c r="P45" s="32">
        <v>89.760774500914678</v>
      </c>
      <c r="Q45" s="1">
        <f t="shared" si="3"/>
        <v>5.7189796092600442E-3</v>
      </c>
      <c r="R45" s="1"/>
      <c r="T45" s="1"/>
      <c r="X45" s="2">
        <v>478424</v>
      </c>
      <c r="Y45" s="1">
        <f t="shared" si="4"/>
        <v>6.5896333201485024E-3</v>
      </c>
    </row>
    <row r="46" spans="1:25" x14ac:dyDescent="0.35">
      <c r="A46" t="s">
        <v>45</v>
      </c>
      <c r="B46" s="2">
        <v>47410</v>
      </c>
      <c r="F46" s="2">
        <f t="shared" si="0"/>
        <v>47271.154666235896</v>
      </c>
      <c r="H46" s="2">
        <v>1457720.22</v>
      </c>
      <c r="I46" s="1">
        <f t="shared" si="5"/>
        <v>5.1048302143130719E-3</v>
      </c>
      <c r="J46" s="1">
        <f t="shared" si="6"/>
        <v>2.7584583945326226E-2</v>
      </c>
      <c r="P46" s="32">
        <v>90.271694465388777</v>
      </c>
      <c r="Q46" s="1">
        <f t="shared" si="3"/>
        <v>5.6920182263902053E-3</v>
      </c>
      <c r="R46" s="1"/>
      <c r="T46" s="1"/>
      <c r="X46" s="2">
        <v>482064</v>
      </c>
      <c r="Y46" s="1">
        <f t="shared" si="4"/>
        <v>7.6083139641824893E-3</v>
      </c>
    </row>
    <row r="47" spans="1:25" x14ac:dyDescent="0.35">
      <c r="A47" t="s">
        <v>46</v>
      </c>
      <c r="B47" s="2">
        <v>50882</v>
      </c>
      <c r="F47" s="2">
        <f t="shared" si="0"/>
        <v>47507.510439567071</v>
      </c>
      <c r="H47" s="2">
        <v>1467909.51</v>
      </c>
      <c r="I47" s="1">
        <f t="shared" si="5"/>
        <v>6.9898804037993312E-3</v>
      </c>
      <c r="J47" s="1">
        <f t="shared" si="6"/>
        <v>2.7915308741481244E-2</v>
      </c>
      <c r="P47" s="32">
        <v>90.868959751640887</v>
      </c>
      <c r="Q47" s="1">
        <f t="shared" si="3"/>
        <v>6.6163074681300227E-3</v>
      </c>
      <c r="R47" s="1"/>
      <c r="T47" s="1"/>
      <c r="X47" s="2">
        <v>485249</v>
      </c>
      <c r="Y47" s="1">
        <f t="shared" si="4"/>
        <v>6.6070065385508414E-3</v>
      </c>
    </row>
    <row r="48" spans="1:25" x14ac:dyDescent="0.35">
      <c r="A48" t="s">
        <v>47</v>
      </c>
      <c r="B48" s="2">
        <v>46960</v>
      </c>
      <c r="F48" s="2">
        <f t="shared" si="0"/>
        <v>47745.047991764899</v>
      </c>
      <c r="H48" s="2">
        <v>1472860.83</v>
      </c>
      <c r="I48" s="1">
        <f t="shared" si="5"/>
        <v>3.3730417074551156E-3</v>
      </c>
      <c r="J48" s="1">
        <f t="shared" si="6"/>
        <v>2.8618031093755863E-2</v>
      </c>
      <c r="P48" s="32">
        <v>91.25388646119363</v>
      </c>
      <c r="Q48" s="1">
        <f t="shared" si="3"/>
        <v>4.2360637846499127E-3</v>
      </c>
      <c r="R48" s="1"/>
      <c r="T48" s="1"/>
      <c r="X48" s="2">
        <v>487601</v>
      </c>
      <c r="Y48" s="1">
        <f t="shared" si="4"/>
        <v>4.8469960783019683E-3</v>
      </c>
    </row>
    <row r="49" spans="1:25" x14ac:dyDescent="0.35">
      <c r="A49" t="s">
        <v>48</v>
      </c>
      <c r="B49" s="2">
        <v>48736</v>
      </c>
      <c r="F49" s="2">
        <f t="shared" si="0"/>
        <v>47983.773231723717</v>
      </c>
      <c r="H49" s="2">
        <v>1477983.7</v>
      </c>
      <c r="I49" s="1">
        <f t="shared" si="5"/>
        <v>3.4781765497828854E-3</v>
      </c>
      <c r="J49" s="1">
        <f t="shared" si="6"/>
        <v>2.9611168354582502E-2</v>
      </c>
      <c r="P49" s="32">
        <v>91.673888369030195</v>
      </c>
      <c r="Q49" s="1">
        <f t="shared" si="3"/>
        <v>4.6025646043599266E-3</v>
      </c>
      <c r="R49" s="1"/>
      <c r="T49" s="1"/>
      <c r="X49" s="2">
        <v>485278</v>
      </c>
      <c r="Y49" s="1">
        <f t="shared" si="4"/>
        <v>-4.7641411728032157E-3</v>
      </c>
    </row>
    <row r="50" spans="1:25" x14ac:dyDescent="0.35">
      <c r="A50" t="s">
        <v>49</v>
      </c>
      <c r="B50" s="2">
        <v>46893</v>
      </c>
      <c r="F50" s="2">
        <f t="shared" si="0"/>
        <v>48223.692097882333</v>
      </c>
      <c r="H50" s="2">
        <v>1481864.78</v>
      </c>
      <c r="I50" s="1">
        <f t="shared" si="5"/>
        <v>2.6259288245196188E-3</v>
      </c>
      <c r="J50" s="1">
        <f t="shared" si="6"/>
        <v>2.9101755317057911E-2</v>
      </c>
      <c r="P50" s="32">
        <v>91.898134585241948</v>
      </c>
      <c r="Q50" s="1">
        <f t="shared" si="3"/>
        <v>2.4461296471800509E-3</v>
      </c>
      <c r="R50" s="1"/>
      <c r="T50" s="1"/>
      <c r="X50" s="2">
        <v>477935</v>
      </c>
      <c r="Y50" s="1">
        <f t="shared" si="4"/>
        <v>-1.5131532853333574E-2</v>
      </c>
    </row>
    <row r="51" spans="1:25" x14ac:dyDescent="0.35">
      <c r="A51" t="s">
        <v>50</v>
      </c>
      <c r="B51" s="2">
        <v>45311</v>
      </c>
      <c r="F51" s="2">
        <f t="shared" si="0"/>
        <v>48464.810558371741</v>
      </c>
      <c r="H51" s="2">
        <v>1485439.79</v>
      </c>
      <c r="I51" s="1">
        <f t="shared" si="5"/>
        <v>2.4125075703600452E-3</v>
      </c>
      <c r="J51" s="1">
        <f t="shared" si="6"/>
        <v>2.8164506345848904E-2</v>
      </c>
      <c r="P51" s="32">
        <v>91.936741341537569</v>
      </c>
      <c r="Q51" s="1">
        <f t="shared" si="3"/>
        <v>4.2010380808998882E-4</v>
      </c>
      <c r="R51" s="1"/>
      <c r="T51" s="1"/>
      <c r="X51" s="2">
        <v>467250</v>
      </c>
      <c r="Y51" s="1">
        <f t="shared" si="4"/>
        <v>-2.2356596608325452E-2</v>
      </c>
    </row>
    <row r="52" spans="1:25" x14ac:dyDescent="0.35">
      <c r="A52" t="s">
        <v>51</v>
      </c>
      <c r="B52" s="2">
        <v>41006</v>
      </c>
      <c r="F52" s="2">
        <f t="shared" si="0"/>
        <v>48707.134611163594</v>
      </c>
      <c r="H52" s="2">
        <v>1482970.21</v>
      </c>
      <c r="I52" s="1">
        <f t="shared" si="5"/>
        <v>-1.6625244702782593E-3</v>
      </c>
      <c r="J52" s="1">
        <f t="shared" si="6"/>
        <v>2.926781704157802E-2</v>
      </c>
      <c r="P52" s="32">
        <v>91.822003977763728</v>
      </c>
      <c r="Q52" s="1">
        <f t="shared" si="3"/>
        <v>-1.2480033781880895E-3</v>
      </c>
      <c r="R52" s="1"/>
      <c r="T52" s="1"/>
      <c r="X52" s="2">
        <v>458181</v>
      </c>
      <c r="Y52" s="1">
        <f t="shared" si="4"/>
        <v>-1.9409309791332263E-2</v>
      </c>
    </row>
    <row r="53" spans="1:25" x14ac:dyDescent="0.35">
      <c r="A53" t="s">
        <v>52</v>
      </c>
      <c r="B53" s="2">
        <v>39114</v>
      </c>
      <c r="F53" s="2">
        <f t="shared" si="0"/>
        <v>48950.670284219406</v>
      </c>
      <c r="H53" s="2">
        <v>1478499.68</v>
      </c>
      <c r="I53" s="1">
        <f t="shared" si="5"/>
        <v>-3.0145784250109608E-3</v>
      </c>
      <c r="J53" s="1">
        <f t="shared" si="6"/>
        <v>2.9390023957392934E-2</v>
      </c>
      <c r="P53" s="32">
        <v>91.622160650202346</v>
      </c>
      <c r="Q53" s="1">
        <f t="shared" si="3"/>
        <v>-2.1764208893739756E-3</v>
      </c>
      <c r="R53" s="1"/>
      <c r="T53" s="1"/>
      <c r="X53" s="2">
        <v>456867</v>
      </c>
      <c r="Y53" s="1">
        <f t="shared" si="4"/>
        <v>-2.8678622640397888E-3</v>
      </c>
    </row>
    <row r="54" spans="1:25" x14ac:dyDescent="0.35">
      <c r="A54" t="s">
        <v>53</v>
      </c>
      <c r="B54" s="2">
        <v>38306</v>
      </c>
      <c r="F54" s="2">
        <f t="shared" si="0"/>
        <v>49195.423635640502</v>
      </c>
      <c r="H54" s="2">
        <v>1473912.84</v>
      </c>
      <c r="I54" s="1">
        <f t="shared" si="5"/>
        <v>-3.1023611719684929E-3</v>
      </c>
      <c r="J54" s="1">
        <f t="shared" si="6"/>
        <v>2.9011058020655001E-2</v>
      </c>
      <c r="P54" s="32">
        <v>91.318880133252563</v>
      </c>
      <c r="Q54" s="1">
        <f t="shared" si="3"/>
        <v>-3.3101218613219574E-3</v>
      </c>
      <c r="R54" s="1"/>
      <c r="T54" s="1"/>
      <c r="X54" s="2">
        <v>457471</v>
      </c>
      <c r="Y54" s="1">
        <f t="shared" si="4"/>
        <v>1.3220477732032165E-3</v>
      </c>
    </row>
    <row r="55" spans="1:25" x14ac:dyDescent="0.35">
      <c r="A55" t="s">
        <v>54</v>
      </c>
      <c r="B55" s="2">
        <v>38165</v>
      </c>
      <c r="F55" s="2">
        <f t="shared" si="0"/>
        <v>49441.4007538187</v>
      </c>
      <c r="H55" s="2">
        <v>1470211.43</v>
      </c>
      <c r="I55" s="1">
        <f t="shared" si="5"/>
        <v>-2.511281467634241E-3</v>
      </c>
      <c r="J55" s="1">
        <f t="shared" si="6"/>
        <v>2.840494285944354E-2</v>
      </c>
      <c r="P55" s="32">
        <v>90.899654044910818</v>
      </c>
      <c r="Q55" s="1">
        <f t="shared" si="3"/>
        <v>-4.5907931386149903E-3</v>
      </c>
      <c r="R55" s="1"/>
      <c r="T55" s="1"/>
      <c r="X55" s="2">
        <v>459031</v>
      </c>
      <c r="Y55" s="1">
        <f t="shared" si="4"/>
        <v>3.4100522218893925E-3</v>
      </c>
    </row>
    <row r="56" spans="1:25" x14ac:dyDescent="0.35">
      <c r="A56" t="s">
        <v>55</v>
      </c>
      <c r="B56" s="2">
        <v>39649</v>
      </c>
      <c r="F56" s="2">
        <f t="shared" si="0"/>
        <v>49688.607757587786</v>
      </c>
      <c r="H56" s="2">
        <v>1466379.13</v>
      </c>
      <c r="I56" s="1">
        <f t="shared" si="5"/>
        <v>-2.6066318910336062E-3</v>
      </c>
      <c r="J56" s="1">
        <f t="shared" si="6"/>
        <v>2.9574861895883948E-2</v>
      </c>
      <c r="P56" s="32">
        <v>90.715087239708623</v>
      </c>
      <c r="Q56" s="1">
        <f t="shared" si="3"/>
        <v>-2.0304456286599493E-3</v>
      </c>
      <c r="R56" s="1"/>
      <c r="T56" s="1"/>
      <c r="X56" s="2">
        <v>463391</v>
      </c>
      <c r="Y56" s="1">
        <f t="shared" si="4"/>
        <v>9.4982691800771235E-3</v>
      </c>
    </row>
    <row r="57" spans="1:25" x14ac:dyDescent="0.35">
      <c r="A57" t="s">
        <v>56</v>
      </c>
      <c r="B57" s="2">
        <v>39513</v>
      </c>
      <c r="F57" s="2">
        <f t="shared" si="0"/>
        <v>49937.050796375719</v>
      </c>
      <c r="H57" s="2">
        <v>1460565.53</v>
      </c>
      <c r="I57" s="1">
        <f t="shared" si="5"/>
        <v>-3.9645954317419907E-3</v>
      </c>
      <c r="J57" s="1">
        <f t="shared" si="6"/>
        <v>3.0910559945025857E-2</v>
      </c>
      <c r="P57" s="32">
        <v>90.401731607010689</v>
      </c>
      <c r="Q57" s="1">
        <f t="shared" si="3"/>
        <v>-3.4542835401779604E-3</v>
      </c>
      <c r="R57" s="1"/>
      <c r="T57" s="1"/>
      <c r="X57" s="2">
        <v>468691</v>
      </c>
      <c r="Y57" s="1">
        <f t="shared" si="4"/>
        <v>1.1437425413959312E-2</v>
      </c>
    </row>
    <row r="58" spans="1:25" x14ac:dyDescent="0.35">
      <c r="A58" t="s">
        <v>57</v>
      </c>
      <c r="B58" s="2">
        <v>40874</v>
      </c>
      <c r="F58" s="2">
        <f t="shared" si="0"/>
        <v>50186.736050357591</v>
      </c>
      <c r="H58" s="2">
        <v>1458229.92</v>
      </c>
      <c r="I58" s="1">
        <f t="shared" si="5"/>
        <v>-1.5991134612084457E-3</v>
      </c>
      <c r="J58" s="1">
        <f t="shared" si="6"/>
        <v>2.9584163882054714E-2</v>
      </c>
      <c r="P58" s="32">
        <v>90.234328597835415</v>
      </c>
      <c r="Q58" s="1">
        <f t="shared" si="3"/>
        <v>-1.8517677283328426E-3</v>
      </c>
      <c r="R58" s="1"/>
      <c r="T58" s="1"/>
      <c r="X58" s="2">
        <v>471664</v>
      </c>
      <c r="Y58" s="1">
        <f t="shared" si="4"/>
        <v>6.3431983972381811E-3</v>
      </c>
    </row>
    <row r="59" spans="1:25" x14ac:dyDescent="0.35">
      <c r="A59" t="s">
        <v>58</v>
      </c>
      <c r="B59" s="2">
        <v>43603</v>
      </c>
      <c r="F59" s="2">
        <f t="shared" si="0"/>
        <v>50437.66973060937</v>
      </c>
      <c r="H59" s="2">
        <v>1460150.5</v>
      </c>
      <c r="I59" s="1">
        <f t="shared" si="5"/>
        <v>1.3170625383958079E-3</v>
      </c>
      <c r="J59" s="1">
        <f t="shared" si="6"/>
        <v>2.8584257824033624E-2</v>
      </c>
      <c r="P59" s="32">
        <v>90.119178031391371</v>
      </c>
      <c r="Q59" s="1">
        <f t="shared" si="3"/>
        <v>-1.2761281458329998E-3</v>
      </c>
      <c r="R59" s="1"/>
      <c r="T59" s="1"/>
      <c r="X59" s="2">
        <v>472312</v>
      </c>
      <c r="Y59" s="1">
        <f t="shared" si="4"/>
        <v>1.3738593575087776E-3</v>
      </c>
    </row>
    <row r="60" spans="1:25" x14ac:dyDescent="0.35">
      <c r="A60" t="s">
        <v>59</v>
      </c>
      <c r="B60" s="2">
        <v>39881</v>
      </c>
      <c r="F60" s="2">
        <f t="shared" si="0"/>
        <v>50689.858079262413</v>
      </c>
      <c r="H60" s="2">
        <v>1456650.26</v>
      </c>
      <c r="I60" s="1">
        <f t="shared" si="5"/>
        <v>-2.3971775512181548E-3</v>
      </c>
      <c r="J60" s="1">
        <f t="shared" si="6"/>
        <v>2.9710115498368141E-2</v>
      </c>
      <c r="P60" s="32">
        <v>89.964412890662942</v>
      </c>
      <c r="Q60" s="1">
        <f t="shared" si="3"/>
        <v>-1.7173385744211345E-3</v>
      </c>
      <c r="R60" s="1"/>
      <c r="T60" s="1"/>
      <c r="X60" s="2">
        <v>473510</v>
      </c>
      <c r="Y60" s="1">
        <f t="shared" si="4"/>
        <v>2.5364589508629631E-3</v>
      </c>
    </row>
    <row r="61" spans="1:25" x14ac:dyDescent="0.35">
      <c r="A61" t="s">
        <v>60</v>
      </c>
      <c r="B61" s="2">
        <v>41641</v>
      </c>
      <c r="F61" s="2">
        <f t="shared" si="0"/>
        <v>50943.307369658716</v>
      </c>
      <c r="H61" s="2">
        <v>1454445.68</v>
      </c>
      <c r="I61" s="1">
        <f t="shared" si="5"/>
        <v>-1.5134586939214989E-3</v>
      </c>
      <c r="J61" s="1">
        <f t="shared" si="6"/>
        <v>3.0100279527633542E-2</v>
      </c>
      <c r="P61" s="32">
        <v>89.923458260469729</v>
      </c>
      <c r="Q61" s="1">
        <f t="shared" si="3"/>
        <v>-4.5523145071801885E-4</v>
      </c>
      <c r="R61" s="1"/>
      <c r="T61" s="1"/>
      <c r="X61" s="2">
        <v>473773</v>
      </c>
      <c r="Y61" s="1">
        <f t="shared" si="4"/>
        <v>5.5542649574458203E-4</v>
      </c>
    </row>
    <row r="62" spans="1:25" x14ac:dyDescent="0.35">
      <c r="A62" t="s">
        <v>61</v>
      </c>
      <c r="B62" s="2">
        <v>43460</v>
      </c>
      <c r="F62" s="2">
        <f t="shared" si="0"/>
        <v>51198.023906507005</v>
      </c>
      <c r="H62" s="2">
        <v>1454581.85</v>
      </c>
      <c r="I62" s="1">
        <f t="shared" si="5"/>
        <v>9.3623297090061897E-5</v>
      </c>
      <c r="J62" s="1">
        <f t="shared" si="6"/>
        <v>2.9787176376363429E-2</v>
      </c>
      <c r="P62" s="32">
        <v>89.960468195947811</v>
      </c>
      <c r="Q62" s="1">
        <f t="shared" si="3"/>
        <v>4.1157153198989604E-4</v>
      </c>
      <c r="R62" s="1"/>
      <c r="T62" s="1"/>
      <c r="X62" s="2">
        <v>474501</v>
      </c>
      <c r="Y62" s="1">
        <f t="shared" si="4"/>
        <v>1.5366008615940174E-3</v>
      </c>
    </row>
    <row r="63" spans="1:25" x14ac:dyDescent="0.35">
      <c r="A63" t="s">
        <v>62</v>
      </c>
      <c r="B63" s="2">
        <v>44769</v>
      </c>
      <c r="F63" s="2">
        <f t="shared" si="0"/>
        <v>51454.014026039535</v>
      </c>
      <c r="H63" s="2">
        <v>1458073.91</v>
      </c>
      <c r="I63" s="1">
        <f t="shared" si="5"/>
        <v>2.4007311792044739E-3</v>
      </c>
      <c r="J63" s="1">
        <f t="shared" si="6"/>
        <v>2.837718619959418E-2</v>
      </c>
      <c r="P63" s="32">
        <v>90.043443776113207</v>
      </c>
      <c r="Q63" s="1">
        <f t="shared" si="3"/>
        <v>9.2235602847967613E-4</v>
      </c>
      <c r="R63" s="1"/>
      <c r="T63" s="1"/>
      <c r="X63" s="2">
        <v>474303</v>
      </c>
      <c r="Y63" s="1">
        <f t="shared" si="4"/>
        <v>-4.1728046937727914E-4</v>
      </c>
    </row>
    <row r="64" spans="1:25" x14ac:dyDescent="0.35">
      <c r="A64" t="s">
        <v>63</v>
      </c>
      <c r="B64" s="2">
        <v>45733</v>
      </c>
      <c r="F64" s="2">
        <f t="shared" si="0"/>
        <v>51711.284096169729</v>
      </c>
      <c r="H64" s="2">
        <v>1458807.64</v>
      </c>
      <c r="I64" s="1">
        <f t="shared" si="5"/>
        <v>5.0321866056846076E-4</v>
      </c>
      <c r="J64" s="1">
        <f t="shared" si="6"/>
        <v>3.086213235925744E-2</v>
      </c>
      <c r="P64" s="32">
        <v>90.178717336901869</v>
      </c>
      <c r="Q64" s="1">
        <f t="shared" si="3"/>
        <v>1.5023143842101128E-3</v>
      </c>
      <c r="R64" s="1"/>
      <c r="T64" s="1"/>
      <c r="X64" s="2">
        <v>478242</v>
      </c>
      <c r="Y64" s="1">
        <f t="shared" si="4"/>
        <v>8.3048178063389599E-3</v>
      </c>
    </row>
    <row r="65" spans="1:30" x14ac:dyDescent="0.35">
      <c r="A65" t="s">
        <v>64</v>
      </c>
      <c r="B65" s="2">
        <v>42982</v>
      </c>
      <c r="F65" s="2">
        <f t="shared" si="0"/>
        <v>51969.840516650569</v>
      </c>
      <c r="H65" s="2">
        <v>1457006.72</v>
      </c>
      <c r="I65" s="1">
        <f t="shared" si="5"/>
        <v>-1.2345150591615006E-3</v>
      </c>
      <c r="J65" s="1">
        <f t="shared" si="6"/>
        <v>3.0698303718782231E-2</v>
      </c>
      <c r="P65" s="32">
        <v>90.165126287765204</v>
      </c>
      <c r="Q65" s="1">
        <f t="shared" si="3"/>
        <v>-1.5071238023811606E-4</v>
      </c>
      <c r="R65" s="1"/>
      <c r="T65" s="1"/>
      <c r="X65" s="2">
        <v>477974</v>
      </c>
      <c r="Y65" s="1">
        <f t="shared" si="4"/>
        <v>-5.603857461284889E-4</v>
      </c>
    </row>
    <row r="66" spans="1:30" x14ac:dyDescent="0.35">
      <c r="A66" t="s">
        <v>65</v>
      </c>
      <c r="B66" s="2">
        <v>43643</v>
      </c>
      <c r="F66" s="2">
        <f t="shared" si="0"/>
        <v>52229.689719233815</v>
      </c>
      <c r="H66" s="2">
        <v>1457044.46</v>
      </c>
      <c r="I66" s="1">
        <f t="shared" si="5"/>
        <v>2.5902419997114734E-5</v>
      </c>
      <c r="J66" s="1">
        <f t="shared" si="6"/>
        <v>2.9927974525745502E-2</v>
      </c>
      <c r="P66" s="32">
        <v>90.216380631205411</v>
      </c>
      <c r="Q66" s="1">
        <f t="shared" si="3"/>
        <v>5.6844974937009241E-4</v>
      </c>
      <c r="R66" s="1"/>
      <c r="T66" s="1"/>
      <c r="X66" s="2">
        <v>483913</v>
      </c>
      <c r="Y66" s="1">
        <f t="shared" si="4"/>
        <v>1.2425362048981814E-2</v>
      </c>
    </row>
    <row r="67" spans="1:30" x14ac:dyDescent="0.35">
      <c r="A67" t="s">
        <v>66</v>
      </c>
      <c r="B67" s="2">
        <v>46382</v>
      </c>
      <c r="F67" s="2">
        <f t="shared" si="0"/>
        <v>52490.838167829977</v>
      </c>
      <c r="H67" s="2">
        <v>1461890.16</v>
      </c>
      <c r="I67" s="1">
        <f t="shared" si="5"/>
        <v>3.3257049685360141E-3</v>
      </c>
      <c r="J67" s="1">
        <f t="shared" si="6"/>
        <v>2.8507228942073633E-2</v>
      </c>
      <c r="P67" s="32">
        <v>90.37649173721114</v>
      </c>
      <c r="Q67" s="1">
        <f t="shared" si="3"/>
        <v>1.7747453941900915E-3</v>
      </c>
      <c r="R67" s="1"/>
      <c r="T67" s="1"/>
      <c r="X67" s="2">
        <v>483422</v>
      </c>
      <c r="Y67" s="1">
        <f t="shared" si="4"/>
        <v>-1.0146451944874624E-3</v>
      </c>
    </row>
    <row r="68" spans="1:30" x14ac:dyDescent="0.35">
      <c r="A68" t="s">
        <v>67</v>
      </c>
      <c r="B68" s="2">
        <v>44472</v>
      </c>
      <c r="F68" s="2">
        <f t="shared" ref="F68:F78" si="7">F69/(1+$E$2)</f>
        <v>52753.292358669125</v>
      </c>
      <c r="H68" s="2">
        <v>1461440.29</v>
      </c>
      <c r="I68" s="1">
        <f t="shared" si="5"/>
        <v>-3.0773173820386468E-4</v>
      </c>
      <c r="J68" s="1">
        <f t="shared" si="6"/>
        <v>3.0728621909596739E-2</v>
      </c>
      <c r="P68" s="32">
        <v>90.483981976709714</v>
      </c>
      <c r="Q68" s="1">
        <f t="shared" si="3"/>
        <v>1.1893606117299171E-3</v>
      </c>
      <c r="R68" s="1"/>
      <c r="T68" s="1"/>
      <c r="X68" s="2">
        <v>484555</v>
      </c>
      <c r="Y68" s="1">
        <f t="shared" si="4"/>
        <v>2.3437079818460216E-3</v>
      </c>
    </row>
    <row r="69" spans="1:30" x14ac:dyDescent="0.35">
      <c r="A69" t="s">
        <v>68</v>
      </c>
      <c r="B69" s="2">
        <v>45474</v>
      </c>
      <c r="F69" s="2">
        <f t="shared" si="7"/>
        <v>53017.058820462466</v>
      </c>
      <c r="H69" s="2">
        <v>1462057.33</v>
      </c>
      <c r="I69" s="1">
        <f t="shared" ref="I69:I100" si="8">H69/H68-1</f>
        <v>4.2221362324701417E-4</v>
      </c>
      <c r="J69" s="1">
        <f t="shared" ref="J69:J104" si="9">-(H69-H68-B69)/H68</f>
        <v>3.0693665904065064E-2</v>
      </c>
      <c r="P69" s="32">
        <v>90.632845971679856</v>
      </c>
      <c r="Q69" s="1">
        <f t="shared" si="3"/>
        <v>1.6451972130100412E-3</v>
      </c>
      <c r="R69" s="1"/>
      <c r="T69" s="1"/>
      <c r="X69" s="2">
        <v>487845</v>
      </c>
      <c r="Y69" s="1">
        <f t="shared" si="4"/>
        <v>6.7897349114136585E-3</v>
      </c>
    </row>
    <row r="70" spans="1:30" x14ac:dyDescent="0.35">
      <c r="A70" t="s">
        <v>69</v>
      </c>
      <c r="B70" s="2">
        <v>47039</v>
      </c>
      <c r="F70" s="2">
        <f t="shared" si="7"/>
        <v>53282.14411456477</v>
      </c>
      <c r="H70" s="2">
        <v>1464112.12</v>
      </c>
      <c r="I70" s="1">
        <f t="shared" si="8"/>
        <v>1.4054100053655372E-3</v>
      </c>
      <c r="J70" s="1">
        <f t="shared" si="9"/>
        <v>3.076774698020902E-2</v>
      </c>
      <c r="P70" s="32">
        <v>90.844154373822676</v>
      </c>
      <c r="Q70" s="1">
        <f t="shared" ref="Q70:Q107" si="10">P70/P69-1</f>
        <v>2.3314770696800657E-3</v>
      </c>
      <c r="R70" s="1"/>
      <c r="T70" s="1"/>
      <c r="X70" s="2">
        <v>491499</v>
      </c>
      <c r="Y70" s="1">
        <f t="shared" ref="Y70:Y107" si="11">X70/X69-1</f>
        <v>7.4900839405958042E-3</v>
      </c>
    </row>
    <row r="71" spans="1:30" x14ac:dyDescent="0.35">
      <c r="A71" t="s">
        <v>70</v>
      </c>
      <c r="B71" s="2">
        <v>47528</v>
      </c>
      <c r="F71" s="2">
        <f t="shared" si="7"/>
        <v>53548.554835137591</v>
      </c>
      <c r="H71" s="2">
        <v>1469140.58</v>
      </c>
      <c r="I71" s="1">
        <f t="shared" si="8"/>
        <v>3.4344774087382568E-3</v>
      </c>
      <c r="J71" s="1">
        <f t="shared" si="9"/>
        <v>2.9027517373464564E-2</v>
      </c>
      <c r="P71" s="32">
        <v>91.060319086233989</v>
      </c>
      <c r="Q71" s="1">
        <f t="shared" si="10"/>
        <v>2.3795115260998312E-3</v>
      </c>
      <c r="R71" s="1"/>
      <c r="T71" s="1"/>
      <c r="X71" s="2">
        <v>494658</v>
      </c>
      <c r="Y71" s="1">
        <f t="shared" si="11"/>
        <v>6.4272765560051681E-3</v>
      </c>
    </row>
    <row r="72" spans="1:30" x14ac:dyDescent="0.35">
      <c r="A72" t="s">
        <v>71</v>
      </c>
      <c r="B72" s="2">
        <v>47583</v>
      </c>
      <c r="F72" s="2">
        <f t="shared" si="7"/>
        <v>53816.297609313275</v>
      </c>
      <c r="H72" s="2">
        <v>1470667.77</v>
      </c>
      <c r="I72" s="1">
        <f t="shared" si="8"/>
        <v>1.0395125019280194E-3</v>
      </c>
      <c r="J72" s="1">
        <f t="shared" si="9"/>
        <v>3.134881074485061E-2</v>
      </c>
      <c r="P72" s="32">
        <v>91.304741035157861</v>
      </c>
      <c r="Q72" s="1">
        <f t="shared" si="10"/>
        <v>2.684176284210027E-3</v>
      </c>
      <c r="R72" s="1"/>
      <c r="T72" s="1"/>
      <c r="X72" s="2">
        <v>499294</v>
      </c>
      <c r="Y72" s="1">
        <f t="shared" si="11"/>
        <v>9.3721318567576706E-3</v>
      </c>
    </row>
    <row r="73" spans="1:30" x14ac:dyDescent="0.35">
      <c r="A73" t="s">
        <v>72</v>
      </c>
      <c r="B73" s="2">
        <v>48810</v>
      </c>
      <c r="F73" s="2">
        <f t="shared" si="7"/>
        <v>54085.379097359837</v>
      </c>
      <c r="H73" s="2">
        <v>1474287.37</v>
      </c>
      <c r="I73" s="1">
        <f t="shared" si="8"/>
        <v>2.4611948897201863E-3</v>
      </c>
      <c r="J73" s="1">
        <f t="shared" si="9"/>
        <v>3.072781012940802E-2</v>
      </c>
      <c r="P73" s="32">
        <v>91.646640822821055</v>
      </c>
      <c r="Q73" s="1">
        <f t="shared" si="10"/>
        <v>3.7446005956200956E-3</v>
      </c>
      <c r="R73" s="1"/>
      <c r="T73" s="1"/>
      <c r="X73" s="2">
        <v>503659</v>
      </c>
      <c r="Y73" s="1">
        <f t="shared" si="11"/>
        <v>8.7423441899963095E-3</v>
      </c>
    </row>
    <row r="74" spans="1:30" x14ac:dyDescent="0.35">
      <c r="A74" t="s">
        <v>73</v>
      </c>
      <c r="B74" s="2">
        <v>49288</v>
      </c>
      <c r="F74" s="2">
        <f t="shared" si="7"/>
        <v>54355.805992846632</v>
      </c>
      <c r="H74" s="2">
        <v>1477429.34</v>
      </c>
      <c r="I74" s="1">
        <f t="shared" si="8"/>
        <v>2.1311788081044281E-3</v>
      </c>
      <c r="J74" s="1">
        <f t="shared" si="9"/>
        <v>3.1300566591708663E-2</v>
      </c>
      <c r="P74" s="32">
        <v>91.930224139451695</v>
      </c>
      <c r="Q74" s="1">
        <f t="shared" si="10"/>
        <v>3.0943121764701598E-3</v>
      </c>
      <c r="R74" s="1"/>
      <c r="T74" s="1"/>
      <c r="X74" s="2">
        <v>507485</v>
      </c>
      <c r="Y74" s="1">
        <f t="shared" si="11"/>
        <v>7.5964094754585876E-3</v>
      </c>
    </row>
    <row r="75" spans="1:30" x14ac:dyDescent="0.35">
      <c r="A75" t="s">
        <v>74</v>
      </c>
      <c r="B75" s="2">
        <v>49947</v>
      </c>
      <c r="F75" s="2">
        <f t="shared" si="7"/>
        <v>54627.585022810861</v>
      </c>
      <c r="H75" s="2">
        <v>1484070.86</v>
      </c>
      <c r="I75" s="1">
        <f t="shared" si="8"/>
        <v>4.4953215833658522E-3</v>
      </c>
      <c r="J75" s="1">
        <f t="shared" si="9"/>
        <v>2.9311371330963266E-2</v>
      </c>
      <c r="P75" s="32">
        <v>92.228170948794997</v>
      </c>
      <c r="Q75" s="1">
        <f t="shared" si="10"/>
        <v>3.2410103655500233E-3</v>
      </c>
      <c r="R75" s="1"/>
      <c r="T75" s="1"/>
      <c r="X75" s="2">
        <v>510787</v>
      </c>
      <c r="Y75" s="1">
        <f t="shared" si="11"/>
        <v>6.5065962540764577E-3</v>
      </c>
    </row>
    <row r="76" spans="1:30" x14ac:dyDescent="0.35">
      <c r="A76" t="s">
        <v>75</v>
      </c>
      <c r="B76" s="2">
        <v>52826</v>
      </c>
      <c r="F76" s="2">
        <f t="shared" si="7"/>
        <v>54900.722947924907</v>
      </c>
      <c r="H76" s="2">
        <v>1489206.95</v>
      </c>
      <c r="I76" s="1">
        <f t="shared" si="8"/>
        <v>3.460811837515454E-3</v>
      </c>
      <c r="J76" s="1">
        <f t="shared" si="9"/>
        <v>3.2134523549637077E-2</v>
      </c>
      <c r="P76" s="32">
        <v>92.662150298057711</v>
      </c>
      <c r="Q76" s="1">
        <f t="shared" si="10"/>
        <v>4.7054966481299143E-3</v>
      </c>
      <c r="R76" s="1"/>
      <c r="T76" s="1"/>
      <c r="X76" s="2">
        <v>512895</v>
      </c>
      <c r="Y76" s="1">
        <f t="shared" si="11"/>
        <v>4.1269648601081066E-3</v>
      </c>
    </row>
    <row r="77" spans="1:30" x14ac:dyDescent="0.35">
      <c r="A77" t="s">
        <v>76</v>
      </c>
      <c r="B77" s="2">
        <v>52481</v>
      </c>
      <c r="F77" s="2">
        <f t="shared" si="7"/>
        <v>55175.226562664524</v>
      </c>
      <c r="H77" s="2">
        <v>1494687.72</v>
      </c>
      <c r="I77" s="1">
        <f t="shared" si="8"/>
        <v>3.6803279759070051E-3</v>
      </c>
      <c r="J77" s="1">
        <f t="shared" si="9"/>
        <v>3.1560576587424588E-2</v>
      </c>
      <c r="P77" s="32">
        <v>93.108544529201794</v>
      </c>
      <c r="Q77" s="1">
        <f t="shared" si="10"/>
        <v>4.8174387245301098E-3</v>
      </c>
      <c r="R77" s="1"/>
      <c r="T77" s="1"/>
      <c r="X77" s="2">
        <v>516141</v>
      </c>
      <c r="Y77" s="1">
        <f t="shared" si="11"/>
        <v>6.3287807445968625E-3</v>
      </c>
    </row>
    <row r="78" spans="1:30" x14ac:dyDescent="0.35">
      <c r="A78" t="s">
        <v>77</v>
      </c>
      <c r="B78" s="2">
        <v>52510</v>
      </c>
      <c r="F78" s="2">
        <f t="shared" si="7"/>
        <v>55451.102695477843</v>
      </c>
      <c r="H78" s="2">
        <v>1500014.41</v>
      </c>
      <c r="I78" s="1">
        <f t="shared" si="8"/>
        <v>3.5637477506003101E-3</v>
      </c>
      <c r="J78" s="1">
        <f t="shared" si="9"/>
        <v>3.1567336353041063E-2</v>
      </c>
      <c r="P78" s="32">
        <v>93.516665199152456</v>
      </c>
      <c r="Q78" s="1">
        <f t="shared" si="10"/>
        <v>4.3832783770201278E-3</v>
      </c>
      <c r="R78" s="1"/>
      <c r="T78" s="1"/>
      <c r="X78" s="2">
        <v>518365</v>
      </c>
      <c r="Y78" s="1">
        <f t="shared" si="11"/>
        <v>4.3089000873792749E-3</v>
      </c>
    </row>
    <row r="79" spans="1:30" x14ac:dyDescent="0.35">
      <c r="A79" t="s">
        <v>78</v>
      </c>
      <c r="B79" s="2">
        <v>55404</v>
      </c>
      <c r="F79" s="2">
        <f>F80/(1+$E$2)</f>
        <v>55728.358208955229</v>
      </c>
      <c r="H79" s="2">
        <v>1511728.53</v>
      </c>
      <c r="I79" s="1">
        <f t="shared" si="8"/>
        <v>7.8093383116233372E-3</v>
      </c>
      <c r="J79" s="1">
        <f t="shared" si="9"/>
        <v>2.9126306859945359E-2</v>
      </c>
      <c r="P79" s="32">
        <v>94.101393162230266</v>
      </c>
      <c r="Q79" s="1">
        <f t="shared" si="10"/>
        <v>6.2526605480699438E-3</v>
      </c>
      <c r="R79" s="1"/>
      <c r="T79" s="1"/>
      <c r="X79" s="2">
        <v>522194</v>
      </c>
      <c r="Y79" s="1">
        <f t="shared" si="11"/>
        <v>7.3866869869685381E-3</v>
      </c>
      <c r="AB79" s="3"/>
    </row>
    <row r="80" spans="1:30" x14ac:dyDescent="0.35">
      <c r="A80" t="s">
        <v>79</v>
      </c>
      <c r="B80" s="2">
        <v>56007</v>
      </c>
      <c r="E80" s="3">
        <f>B80</f>
        <v>56007</v>
      </c>
      <c r="F80" s="3">
        <f>E80</f>
        <v>56007</v>
      </c>
      <c r="H80" s="2">
        <v>1518792.71</v>
      </c>
      <c r="I80" s="1">
        <f t="shared" si="8"/>
        <v>4.6729157119234088E-3</v>
      </c>
      <c r="J80" s="1">
        <f t="shared" si="9"/>
        <v>3.2375402745094761E-2</v>
      </c>
      <c r="L80" s="3">
        <f>H80</f>
        <v>1518792.71</v>
      </c>
      <c r="P80" s="32">
        <v>94.68088091593647</v>
      </c>
      <c r="Q80" s="1">
        <f t="shared" si="10"/>
        <v>6.1581208761400941E-3</v>
      </c>
      <c r="R80" s="1"/>
      <c r="T80" s="1"/>
      <c r="V80" s="10">
        <v>0</v>
      </c>
      <c r="X80" s="2">
        <v>524102</v>
      </c>
      <c r="Y80" s="1">
        <f t="shared" si="11"/>
        <v>3.6538144827400476E-3</v>
      </c>
      <c r="AA80" s="1"/>
      <c r="AB80" s="2">
        <f>X80</f>
        <v>524102</v>
      </c>
      <c r="AD80" s="3">
        <f t="shared" ref="AD80:AD106" si="12">AB80-X80</f>
        <v>0</v>
      </c>
    </row>
    <row r="81" spans="1:30" x14ac:dyDescent="0.35">
      <c r="A81" t="s">
        <v>80</v>
      </c>
      <c r="B81" s="2">
        <v>55985</v>
      </c>
      <c r="E81" s="2">
        <f t="shared" ref="E81:E95" si="13">E80*(1+$E$2)</f>
        <v>56287.034999999996</v>
      </c>
      <c r="F81" s="2"/>
      <c r="H81" s="2">
        <v>1527604.58</v>
      </c>
      <c r="I81" s="1">
        <f t="shared" si="8"/>
        <v>5.8018911613026969E-3</v>
      </c>
      <c r="J81" s="1">
        <f t="shared" si="9"/>
        <v>3.1059623666484341E-2</v>
      </c>
      <c r="L81" s="3">
        <f t="shared" ref="L81:L107" si="14">L80*(1-J81)+E81</f>
        <v>1527906.615</v>
      </c>
      <c r="M81" s="1">
        <f>L81/L80-1</f>
        <v>6.0007563507464834E-3</v>
      </c>
      <c r="N81" s="4">
        <f t="shared" ref="N81:N107" si="15">M81-I81</f>
        <v>1.9886518944378651E-4</v>
      </c>
      <c r="O81" s="4"/>
      <c r="P81" s="32">
        <v>95.316187615203404</v>
      </c>
      <c r="Q81" s="1">
        <f t="shared" si="10"/>
        <v>6.7099787530600086E-3</v>
      </c>
      <c r="R81" s="1">
        <f t="shared" ref="R81:R106" si="16">Q81+N81</f>
        <v>6.9088439425037951E-3</v>
      </c>
      <c r="S81" s="4"/>
      <c r="T81" s="1"/>
      <c r="U81" s="1">
        <f>N81*$U$2</f>
        <v>6.6288396481262168E-5</v>
      </c>
      <c r="V81" s="10">
        <f>(V80+1)*(1+U81)-1</f>
        <v>6.6288396481262168E-5</v>
      </c>
      <c r="X81" s="2">
        <v>527401</v>
      </c>
      <c r="Y81" s="1">
        <f t="shared" si="11"/>
        <v>6.2945762466084521E-3</v>
      </c>
      <c r="AA81" s="1">
        <f>Y81+U81</f>
        <v>6.3608646430897142E-3</v>
      </c>
      <c r="AB81" s="2">
        <f>AB80*(1+AA81)</f>
        <v>527435.74188117264</v>
      </c>
      <c r="AD81" s="3">
        <f t="shared" si="12"/>
        <v>34.741881172638386</v>
      </c>
    </row>
    <row r="82" spans="1:30" x14ac:dyDescent="0.35">
      <c r="A82" t="s">
        <v>81</v>
      </c>
      <c r="B82" s="2">
        <v>56890</v>
      </c>
      <c r="E82" s="2">
        <f t="shared" si="13"/>
        <v>56568.470174999988</v>
      </c>
      <c r="F82" s="2"/>
      <c r="H82" s="2">
        <v>1535856.4</v>
      </c>
      <c r="I82" s="1">
        <f t="shared" si="8"/>
        <v>5.401803652617998E-3</v>
      </c>
      <c r="J82" s="1">
        <f t="shared" si="9"/>
        <v>3.1839509148368854E-2</v>
      </c>
      <c r="L82" s="3">
        <f t="shared" si="14"/>
        <v>1535827.288528854</v>
      </c>
      <c r="M82" s="1">
        <f t="shared" ref="M82:M107" si="17">L82/L81-1</f>
        <v>5.1840036891612762E-3</v>
      </c>
      <c r="N82" s="4">
        <f t="shared" si="15"/>
        <v>-2.1779996345672181E-4</v>
      </c>
      <c r="O82" s="4"/>
      <c r="P82" s="32">
        <v>95.897741805700534</v>
      </c>
      <c r="Q82" s="1">
        <f t="shared" si="10"/>
        <v>6.1013161043002029E-3</v>
      </c>
      <c r="R82" s="1">
        <f t="shared" si="16"/>
        <v>5.8835161408434811E-3</v>
      </c>
      <c r="S82" s="4"/>
      <c r="T82" s="1"/>
      <c r="U82" s="1">
        <f t="shared" ref="U82:U107" si="18">N82*$U$2</f>
        <v>-7.2599987818907266E-5</v>
      </c>
      <c r="V82" s="10">
        <f t="shared" ref="V82:V107" si="19">(V81+1)*(1+U82)-1</f>
        <v>-6.316403874495613E-6</v>
      </c>
      <c r="X82" s="2">
        <v>529730</v>
      </c>
      <c r="Y82" s="1">
        <f t="shared" si="11"/>
        <v>4.4159946606092682E-3</v>
      </c>
      <c r="AA82" s="1">
        <f t="shared" ref="AA82:AA107" si="20">Y82+U82</f>
        <v>4.3433946727903612E-3</v>
      </c>
      <c r="AB82" s="2">
        <f t="shared" ref="AB82:AB107" si="21">AB81*(1+AA82)</f>
        <v>529726.6034726986</v>
      </c>
      <c r="AD82" s="3">
        <f t="shared" si="12"/>
        <v>-3.3965273014036939</v>
      </c>
    </row>
    <row r="83" spans="1:30" x14ac:dyDescent="0.35">
      <c r="A83" t="s">
        <v>82</v>
      </c>
      <c r="B83" s="2">
        <v>54364</v>
      </c>
      <c r="E83" s="2">
        <f t="shared" si="13"/>
        <v>56851.312525874979</v>
      </c>
      <c r="F83" s="2"/>
      <c r="H83" s="2">
        <v>1544556.4</v>
      </c>
      <c r="I83" s="1">
        <f t="shared" si="8"/>
        <v>5.6645920803533034E-3</v>
      </c>
      <c r="J83" s="1">
        <f t="shared" si="9"/>
        <v>2.9731946293937377E-2</v>
      </c>
      <c r="L83" s="3">
        <f t="shared" si="14"/>
        <v>1547015.4665954255</v>
      </c>
      <c r="M83" s="1">
        <f t="shared" si="17"/>
        <v>7.2847892143448334E-3</v>
      </c>
      <c r="N83" s="4">
        <f t="shared" si="15"/>
        <v>1.62019713399153E-3</v>
      </c>
      <c r="O83" s="4"/>
      <c r="P83" s="32">
        <v>96.315233584618738</v>
      </c>
      <c r="Q83" s="1">
        <f t="shared" si="10"/>
        <v>4.3535100103200275E-3</v>
      </c>
      <c r="R83" s="1">
        <f t="shared" si="16"/>
        <v>5.9737071443115575E-3</v>
      </c>
      <c r="S83" s="4"/>
      <c r="T83" s="1"/>
      <c r="U83" s="1">
        <f t="shared" si="18"/>
        <v>5.4006571133050996E-4</v>
      </c>
      <c r="V83" s="10">
        <f t="shared" si="19"/>
        <v>5.3374589618293555E-4</v>
      </c>
      <c r="X83" s="2">
        <v>533173</v>
      </c>
      <c r="Y83" s="1">
        <f t="shared" si="11"/>
        <v>6.4995375002359079E-3</v>
      </c>
      <c r="AA83" s="1">
        <f t="shared" si="20"/>
        <v>7.0396032115664182E-3</v>
      </c>
      <c r="AB83" s="2">
        <f t="shared" si="21"/>
        <v>533455.66857175727</v>
      </c>
      <c r="AD83" s="3">
        <f t="shared" si="12"/>
        <v>282.66857175726909</v>
      </c>
    </row>
    <row r="84" spans="1:30" x14ac:dyDescent="0.35">
      <c r="A84" t="s">
        <v>83</v>
      </c>
      <c r="B84" s="2">
        <v>55840</v>
      </c>
      <c r="E84" s="2">
        <f t="shared" si="13"/>
        <v>57135.569088504344</v>
      </c>
      <c r="F84" s="2"/>
      <c r="H84" s="2">
        <v>1549626.45</v>
      </c>
      <c r="I84" s="1">
        <f t="shared" si="8"/>
        <v>3.2825282391759636E-3</v>
      </c>
      <c r="J84" s="1">
        <f t="shared" si="9"/>
        <v>3.2870246758227771E-2</v>
      </c>
      <c r="L84" s="3">
        <f t="shared" si="14"/>
        <v>1553300.2555581434</v>
      </c>
      <c r="M84" s="1">
        <f t="shared" si="17"/>
        <v>4.0625249704511202E-3</v>
      </c>
      <c r="N84" s="4">
        <f t="shared" si="15"/>
        <v>7.7999673127515656E-4</v>
      </c>
      <c r="O84" s="4"/>
      <c r="P84" s="32">
        <v>96.761141504438783</v>
      </c>
      <c r="Q84" s="1">
        <f t="shared" si="10"/>
        <v>4.6296717894400707E-3</v>
      </c>
      <c r="R84" s="1">
        <f t="shared" si="16"/>
        <v>5.4096685207152273E-3</v>
      </c>
      <c r="S84" s="4"/>
      <c r="T84" s="1"/>
      <c r="U84" s="1">
        <f t="shared" si="18"/>
        <v>2.5999891042505219E-4</v>
      </c>
      <c r="V84" s="10">
        <f t="shared" si="19"/>
        <v>7.9388357995946457E-4</v>
      </c>
      <c r="X84" s="2">
        <v>537114</v>
      </c>
      <c r="Y84" s="1">
        <f t="shared" si="11"/>
        <v>7.3915970988778223E-3</v>
      </c>
      <c r="AA84" s="1">
        <f t="shared" si="20"/>
        <v>7.6515960093028745E-3</v>
      </c>
      <c r="AB84" s="2">
        <f t="shared" si="21"/>
        <v>537537.4558365409</v>
      </c>
      <c r="AD84" s="3">
        <f t="shared" si="12"/>
        <v>423.45583654090296</v>
      </c>
    </row>
    <row r="85" spans="1:30" x14ac:dyDescent="0.35">
      <c r="A85" t="s">
        <v>84</v>
      </c>
      <c r="B85" s="2">
        <v>56661</v>
      </c>
      <c r="E85" s="2">
        <f t="shared" si="13"/>
        <v>57421.246933946859</v>
      </c>
      <c r="F85" s="2"/>
      <c r="H85" s="2">
        <v>1555842.53</v>
      </c>
      <c r="I85" s="1">
        <f t="shared" si="8"/>
        <v>4.0113409267117373E-3</v>
      </c>
      <c r="J85" s="1">
        <f t="shared" si="9"/>
        <v>3.2552954939559745E-2</v>
      </c>
      <c r="L85" s="3">
        <f t="shared" si="14"/>
        <v>1560156.9892652992</v>
      </c>
      <c r="M85" s="1">
        <f t="shared" si="17"/>
        <v>4.414300250463743E-3</v>
      </c>
      <c r="N85" s="4">
        <f t="shared" si="15"/>
        <v>4.0295932375200572E-4</v>
      </c>
      <c r="O85" s="4"/>
      <c r="P85" s="32">
        <v>97.225008257093549</v>
      </c>
      <c r="Q85" s="1">
        <f t="shared" si="10"/>
        <v>4.7939363409998936E-3</v>
      </c>
      <c r="R85" s="1">
        <f t="shared" si="16"/>
        <v>5.1968956647518993E-3</v>
      </c>
      <c r="S85" s="4"/>
      <c r="T85" s="1"/>
      <c r="U85" s="1">
        <f t="shared" si="18"/>
        <v>1.3431977458400191E-4</v>
      </c>
      <c r="V85" s="10">
        <f t="shared" si="19"/>
        <v>9.2830998880688576E-4</v>
      </c>
      <c r="X85" s="2">
        <v>539994</v>
      </c>
      <c r="Y85" s="1">
        <f t="shared" si="11"/>
        <v>5.3619901920263224E-3</v>
      </c>
      <c r="AA85" s="1">
        <f t="shared" si="20"/>
        <v>5.4963099666103243E-3</v>
      </c>
      <c r="AB85" s="2">
        <f t="shared" si="21"/>
        <v>540491.92831248161</v>
      </c>
      <c r="AD85" s="3">
        <f t="shared" si="12"/>
        <v>497.92831248161383</v>
      </c>
    </row>
    <row r="86" spans="1:30" x14ac:dyDescent="0.35">
      <c r="A86" t="s">
        <v>85</v>
      </c>
      <c r="B86" s="2">
        <v>56210</v>
      </c>
      <c r="E86" s="2">
        <f t="shared" si="13"/>
        <v>57708.353168616588</v>
      </c>
      <c r="F86" s="2"/>
      <c r="H86" s="2">
        <v>1561693.28</v>
      </c>
      <c r="I86" s="1">
        <f t="shared" si="8"/>
        <v>3.7605026776070805E-3</v>
      </c>
      <c r="J86" s="1">
        <f t="shared" si="9"/>
        <v>3.2367832238137877E-2</v>
      </c>
      <c r="L86" s="3">
        <f t="shared" si="14"/>
        <v>1567366.4427402182</v>
      </c>
      <c r="M86" s="1">
        <f t="shared" si="17"/>
        <v>4.6209795068854476E-3</v>
      </c>
      <c r="N86" s="4">
        <f t="shared" si="15"/>
        <v>8.6047682927836711E-4</v>
      </c>
      <c r="O86" s="4"/>
      <c r="P86" s="32">
        <v>97.651848250163127</v>
      </c>
      <c r="Q86" s="1">
        <f t="shared" si="10"/>
        <v>4.3902284064700758E-3</v>
      </c>
      <c r="R86" s="1">
        <f t="shared" si="16"/>
        <v>5.2507052357484429E-3</v>
      </c>
      <c r="S86" s="4"/>
      <c r="T86" s="1"/>
      <c r="U86" s="1">
        <f t="shared" si="18"/>
        <v>2.868256097594557E-4</v>
      </c>
      <c r="V86" s="10">
        <f t="shared" si="19"/>
        <v>1.2154018616448159E-3</v>
      </c>
      <c r="X86" s="2">
        <v>542780</v>
      </c>
      <c r="Y86" s="1">
        <f t="shared" si="11"/>
        <v>5.1593165849990186E-3</v>
      </c>
      <c r="AA86" s="1">
        <f t="shared" si="20"/>
        <v>5.4461421947584743E-3</v>
      </c>
      <c r="AB86" s="2">
        <f t="shared" si="21"/>
        <v>543435.52420919063</v>
      </c>
      <c r="AD86" s="3">
        <f t="shared" si="12"/>
        <v>655.5242091906257</v>
      </c>
    </row>
    <row r="87" spans="1:30" x14ac:dyDescent="0.35">
      <c r="A87" t="s">
        <v>86</v>
      </c>
      <c r="B87" s="2">
        <v>56964</v>
      </c>
      <c r="E87" s="2">
        <f t="shared" si="13"/>
        <v>57996.894934459662</v>
      </c>
      <c r="F87" s="2"/>
      <c r="H87" s="2">
        <v>1571017.53</v>
      </c>
      <c r="I87" s="1">
        <f t="shared" si="8"/>
        <v>5.9706026269128465E-3</v>
      </c>
      <c r="J87" s="1">
        <f t="shared" si="9"/>
        <v>3.0505189853925734E-2</v>
      </c>
      <c r="L87" s="3">
        <f t="shared" si="14"/>
        <v>1577550.5267682152</v>
      </c>
      <c r="M87" s="1">
        <f t="shared" si="17"/>
        <v>6.4975769228492464E-3</v>
      </c>
      <c r="N87" s="4">
        <f t="shared" si="15"/>
        <v>5.2697429593639988E-4</v>
      </c>
      <c r="O87" s="4"/>
      <c r="P87" s="32">
        <v>98.097757750851159</v>
      </c>
      <c r="Q87" s="1">
        <f t="shared" si="10"/>
        <v>4.566319108940009E-3</v>
      </c>
      <c r="R87" s="1">
        <f t="shared" si="16"/>
        <v>5.0932934048764089E-3</v>
      </c>
      <c r="S87" s="4"/>
      <c r="T87" s="1"/>
      <c r="U87" s="1">
        <f t="shared" si="18"/>
        <v>1.7565809864546661E-4</v>
      </c>
      <c r="V87" s="10">
        <f t="shared" si="19"/>
        <v>1.3912734554704098E-3</v>
      </c>
      <c r="X87" s="2">
        <v>546185</v>
      </c>
      <c r="Y87" s="1">
        <f t="shared" si="11"/>
        <v>6.273259884299387E-3</v>
      </c>
      <c r="AA87" s="1">
        <f t="shared" si="20"/>
        <v>6.4489179829448533E-3</v>
      </c>
      <c r="AB87" s="2">
        <f t="shared" si="21"/>
        <v>546940.0953338343</v>
      </c>
      <c r="AD87" s="3">
        <f t="shared" si="12"/>
        <v>755.09533383429516</v>
      </c>
    </row>
    <row r="88" spans="1:30" x14ac:dyDescent="0.35">
      <c r="A88" t="s">
        <v>87</v>
      </c>
      <c r="B88" s="2">
        <v>56481</v>
      </c>
      <c r="E88" s="2">
        <f t="shared" si="13"/>
        <v>58286.879409131958</v>
      </c>
      <c r="F88" s="2"/>
      <c r="H88" s="2">
        <v>1573481.79</v>
      </c>
      <c r="I88" s="1">
        <f t="shared" si="8"/>
        <v>1.5685757497563291E-3</v>
      </c>
      <c r="J88" s="1">
        <f t="shared" si="9"/>
        <v>3.4383282788703187E-2</v>
      </c>
      <c r="L88" s="3">
        <f t="shared" si="14"/>
        <v>1581596.0403020082</v>
      </c>
      <c r="M88" s="1">
        <f t="shared" si="17"/>
        <v>2.5644272339604424E-3</v>
      </c>
      <c r="N88" s="4">
        <f t="shared" si="15"/>
        <v>9.9585148420411329E-4</v>
      </c>
      <c r="O88" s="4"/>
      <c r="P88" s="32">
        <v>98.381393599157093</v>
      </c>
      <c r="Q88" s="1">
        <f t="shared" si="10"/>
        <v>2.8913591381600767E-3</v>
      </c>
      <c r="R88" s="1">
        <f t="shared" si="16"/>
        <v>3.88721062236419E-3</v>
      </c>
      <c r="S88" s="4"/>
      <c r="T88" s="1"/>
      <c r="U88" s="1">
        <f t="shared" si="18"/>
        <v>3.3195049473470439E-4</v>
      </c>
      <c r="V88" s="10">
        <f t="shared" si="19"/>
        <v>1.7236857841169684E-3</v>
      </c>
      <c r="X88" s="2">
        <v>547003</v>
      </c>
      <c r="Y88" s="1">
        <f t="shared" si="11"/>
        <v>1.4976610489119135E-3</v>
      </c>
      <c r="AA88" s="1">
        <f t="shared" si="20"/>
        <v>1.8296115436466178E-3</v>
      </c>
      <c r="AB88" s="2">
        <f t="shared" si="21"/>
        <v>547940.78324594034</v>
      </c>
      <c r="AD88" s="3">
        <f t="shared" si="12"/>
        <v>937.78324594034348</v>
      </c>
    </row>
    <row r="89" spans="1:30" x14ac:dyDescent="0.35">
      <c r="A89" t="s">
        <v>88</v>
      </c>
      <c r="B89" s="2">
        <v>55124</v>
      </c>
      <c r="E89" s="2">
        <f t="shared" si="13"/>
        <v>58578.313806177612</v>
      </c>
      <c r="F89" s="2"/>
      <c r="H89" s="2">
        <v>1575532.11</v>
      </c>
      <c r="I89" s="1">
        <f t="shared" si="8"/>
        <v>1.3030465385939216E-3</v>
      </c>
      <c r="J89" s="1">
        <f t="shared" si="9"/>
        <v>3.3730088481036653E-2</v>
      </c>
      <c r="L89" s="3">
        <f t="shared" si="14"/>
        <v>1586826.9797275418</v>
      </c>
      <c r="M89" s="1">
        <f t="shared" si="17"/>
        <v>3.3073801983816153E-3</v>
      </c>
      <c r="N89" s="4">
        <f t="shared" si="15"/>
        <v>2.0043336597876937E-3</v>
      </c>
      <c r="O89" s="4"/>
      <c r="P89" s="32">
        <v>98.624151385323771</v>
      </c>
      <c r="Q89" s="1">
        <f t="shared" si="10"/>
        <v>2.4675172538799472E-3</v>
      </c>
      <c r="R89" s="1">
        <f t="shared" si="16"/>
        <v>4.471850913667641E-3</v>
      </c>
      <c r="S89" s="4"/>
      <c r="T89" s="1"/>
      <c r="U89" s="1">
        <f t="shared" si="18"/>
        <v>6.6811121992923117E-4</v>
      </c>
      <c r="V89" s="10">
        <f t="shared" si="19"/>
        <v>2.3929486178582149E-3</v>
      </c>
      <c r="X89" s="2">
        <v>549491</v>
      </c>
      <c r="Y89" s="1">
        <f t="shared" si="11"/>
        <v>4.5484211238329131E-3</v>
      </c>
      <c r="AA89" s="1">
        <f t="shared" si="20"/>
        <v>5.216532343762144E-3</v>
      </c>
      <c r="AB89" s="2">
        <f t="shared" si="21"/>
        <v>550799.13406420907</v>
      </c>
      <c r="AD89" s="3">
        <f t="shared" si="12"/>
        <v>1308.1340642090654</v>
      </c>
    </row>
    <row r="90" spans="1:30" x14ac:dyDescent="0.35">
      <c r="A90" t="s">
        <v>89</v>
      </c>
      <c r="B90" s="2">
        <v>55252</v>
      </c>
      <c r="E90" s="2">
        <f t="shared" si="13"/>
        <v>58871.20537520849</v>
      </c>
      <c r="F90" s="2"/>
      <c r="H90" s="2">
        <v>1580225.66</v>
      </c>
      <c r="I90" s="1">
        <f t="shared" si="8"/>
        <v>2.9790252894306146E-3</v>
      </c>
      <c r="J90" s="1">
        <f t="shared" si="9"/>
        <v>3.2089761725008693E-2</v>
      </c>
      <c r="L90" s="3">
        <f t="shared" si="14"/>
        <v>1594777.2854244784</v>
      </c>
      <c r="M90" s="1">
        <f t="shared" si="17"/>
        <v>5.0101906499608884E-3</v>
      </c>
      <c r="N90" s="4">
        <f t="shared" si="15"/>
        <v>2.0311653605302737E-3</v>
      </c>
      <c r="O90" s="4"/>
      <c r="P90" s="32">
        <v>98.935700235512385</v>
      </c>
      <c r="Q90" s="1">
        <f t="shared" si="10"/>
        <v>3.1589508838600899E-3</v>
      </c>
      <c r="R90" s="1">
        <f t="shared" si="16"/>
        <v>5.1901162443903637E-3</v>
      </c>
      <c r="S90" s="4"/>
      <c r="T90" s="1"/>
      <c r="U90" s="1">
        <f t="shared" si="18"/>
        <v>6.7705512017675784E-4</v>
      </c>
      <c r="V90" s="10">
        <f t="shared" si="19"/>
        <v>3.0716238961490117E-3</v>
      </c>
      <c r="X90" s="2">
        <v>552545</v>
      </c>
      <c r="Y90" s="1">
        <f t="shared" si="11"/>
        <v>5.557870829549616E-3</v>
      </c>
      <c r="AA90" s="1">
        <f t="shared" si="20"/>
        <v>6.2349259497263736E-3</v>
      </c>
      <c r="AB90" s="2">
        <f t="shared" si="21"/>
        <v>554233.32587827276</v>
      </c>
      <c r="AD90" s="3">
        <f t="shared" si="12"/>
        <v>1688.3258782727644</v>
      </c>
    </row>
    <row r="91" spans="1:30" x14ac:dyDescent="0.35">
      <c r="A91" t="s">
        <v>90</v>
      </c>
      <c r="B91" s="2">
        <v>55493</v>
      </c>
      <c r="E91" s="2">
        <f t="shared" si="13"/>
        <v>59165.561402084524</v>
      </c>
      <c r="F91" s="2"/>
      <c r="H91" s="2">
        <v>1588513.67</v>
      </c>
      <c r="I91" s="1">
        <f t="shared" si="8"/>
        <v>5.2448268685878485E-3</v>
      </c>
      <c r="J91" s="1">
        <f t="shared" si="9"/>
        <v>2.9872309502935165E-2</v>
      </c>
      <c r="L91" s="3">
        <f t="shared" si="14"/>
        <v>1606303.1661681121</v>
      </c>
      <c r="M91" s="1">
        <f t="shared" si="17"/>
        <v>7.2272666841790567E-3</v>
      </c>
      <c r="N91" s="4">
        <f t="shared" si="15"/>
        <v>1.9824398155912082E-3</v>
      </c>
      <c r="O91" s="4"/>
      <c r="P91" s="32">
        <v>99.267964829615138</v>
      </c>
      <c r="Q91" s="1">
        <f t="shared" si="10"/>
        <v>3.3583892701198881E-3</v>
      </c>
      <c r="R91" s="1">
        <f t="shared" si="16"/>
        <v>5.3408290857110963E-3</v>
      </c>
      <c r="S91" s="4"/>
      <c r="T91" s="1"/>
      <c r="U91" s="1">
        <f t="shared" si="18"/>
        <v>6.6081327186373606E-4</v>
      </c>
      <c r="V91" s="10">
        <f t="shared" si="19"/>
        <v>3.7344669378494011E-3</v>
      </c>
      <c r="X91" s="2">
        <v>553966</v>
      </c>
      <c r="Y91" s="1">
        <f t="shared" si="11"/>
        <v>2.5717362386774578E-3</v>
      </c>
      <c r="AA91" s="1">
        <f t="shared" si="20"/>
        <v>3.2325495105411939E-3</v>
      </c>
      <c r="AB91" s="2">
        <f t="shared" si="21"/>
        <v>556024.91254456621</v>
      </c>
      <c r="AD91" s="3">
        <f t="shared" si="12"/>
        <v>2058.9125445662066</v>
      </c>
    </row>
    <row r="92" spans="1:30" x14ac:dyDescent="0.35">
      <c r="A92" t="s">
        <v>91</v>
      </c>
      <c r="B92" s="2">
        <v>55769</v>
      </c>
      <c r="E92" s="2">
        <f t="shared" si="13"/>
        <v>59461.389209094938</v>
      </c>
      <c r="F92" s="2"/>
      <c r="H92" s="2">
        <v>1593504.31</v>
      </c>
      <c r="I92" s="1">
        <f t="shared" si="8"/>
        <v>3.1417041566914605E-3</v>
      </c>
      <c r="J92" s="1">
        <f t="shared" si="9"/>
        <v>3.1965957208287592E-2</v>
      </c>
      <c r="L92" s="3">
        <f t="shared" si="14"/>
        <v>1614417.5371039403</v>
      </c>
      <c r="M92" s="1">
        <f t="shared" si="17"/>
        <v>5.0515812374232194E-3</v>
      </c>
      <c r="N92" s="4">
        <f t="shared" si="15"/>
        <v>1.9098770807317589E-3</v>
      </c>
      <c r="O92" s="4"/>
      <c r="P92" s="32">
        <v>99.644499795598122</v>
      </c>
      <c r="Q92" s="1">
        <f t="shared" si="10"/>
        <v>3.7931166074500755E-3</v>
      </c>
      <c r="R92" s="1">
        <f t="shared" si="16"/>
        <v>5.7029936881818344E-3</v>
      </c>
      <c r="S92" s="4"/>
      <c r="T92" s="1"/>
      <c r="U92" s="1">
        <f t="shared" si="18"/>
        <v>6.3662569357725296E-4</v>
      </c>
      <c r="V92" s="10">
        <f t="shared" si="19"/>
        <v>4.3734700890309952E-3</v>
      </c>
      <c r="X92" s="2">
        <v>557458</v>
      </c>
      <c r="Y92" s="1">
        <f t="shared" si="11"/>
        <v>6.303635963218035E-3</v>
      </c>
      <c r="AA92" s="1">
        <f t="shared" si="20"/>
        <v>6.9402616567952879E-3</v>
      </c>
      <c r="AB92" s="2">
        <f t="shared" si="21"/>
        <v>559883.87092532218</v>
      </c>
      <c r="AD92" s="3">
        <f t="shared" si="12"/>
        <v>2425.870925322175</v>
      </c>
    </row>
    <row r="93" spans="1:30" x14ac:dyDescent="0.35">
      <c r="A93" t="s">
        <v>92</v>
      </c>
      <c r="B93" s="2">
        <v>55923</v>
      </c>
      <c r="E93" s="2">
        <f t="shared" si="13"/>
        <v>59758.696155140409</v>
      </c>
      <c r="F93" s="2"/>
      <c r="H93" s="2">
        <v>1595793.92</v>
      </c>
      <c r="I93" s="1">
        <f t="shared" si="8"/>
        <v>1.4368395401451739E-3</v>
      </c>
      <c r="J93" s="1">
        <f t="shared" si="9"/>
        <v>3.3657511726466638E-2</v>
      </c>
      <c r="L93" s="3">
        <f t="shared" si="14"/>
        <v>1619838.9560725915</v>
      </c>
      <c r="M93" s="1">
        <f t="shared" si="17"/>
        <v>3.3581269058662322E-3</v>
      </c>
      <c r="N93" s="4">
        <f t="shared" si="15"/>
        <v>1.9212873657210583E-3</v>
      </c>
      <c r="O93" s="4"/>
      <c r="P93" s="32">
        <v>99.847763707637114</v>
      </c>
      <c r="Q93" s="1">
        <f t="shared" si="10"/>
        <v>2.0398909368399831E-3</v>
      </c>
      <c r="R93" s="1">
        <f t="shared" si="16"/>
        <v>3.9611783025610414E-3</v>
      </c>
      <c r="S93" s="4"/>
      <c r="T93" s="1"/>
      <c r="U93" s="1">
        <f t="shared" si="18"/>
        <v>6.4042912190701939E-4</v>
      </c>
      <c r="V93" s="10">
        <f t="shared" si="19"/>
        <v>5.0167001085468232E-3</v>
      </c>
      <c r="X93" s="2">
        <v>558071</v>
      </c>
      <c r="Y93" s="1">
        <f t="shared" si="11"/>
        <v>1.0996344119198476E-3</v>
      </c>
      <c r="AA93" s="1">
        <f t="shared" si="20"/>
        <v>1.7400635338268669E-3</v>
      </c>
      <c r="AB93" s="2">
        <f t="shared" si="21"/>
        <v>560858.10443229717</v>
      </c>
      <c r="AD93" s="3">
        <f t="shared" si="12"/>
        <v>2787.104432297172</v>
      </c>
    </row>
    <row r="94" spans="1:30" x14ac:dyDescent="0.35">
      <c r="A94" t="s">
        <v>93</v>
      </c>
      <c r="B94" s="2">
        <v>56569</v>
      </c>
      <c r="E94" s="2">
        <f t="shared" si="13"/>
        <v>60057.489635916107</v>
      </c>
      <c r="F94" s="2"/>
      <c r="H94" s="2">
        <v>1601404.34</v>
      </c>
      <c r="I94" s="1">
        <f t="shared" si="8"/>
        <v>3.5157547159974101E-3</v>
      </c>
      <c r="J94" s="1">
        <f t="shared" si="9"/>
        <v>3.1933058123194157E-2</v>
      </c>
      <c r="L94" s="3">
        <f t="shared" si="14"/>
        <v>1628170.0341740274</v>
      </c>
      <c r="M94" s="1">
        <f t="shared" si="17"/>
        <v>5.1431520832385669E-3</v>
      </c>
      <c r="N94" s="4">
        <f t="shared" si="15"/>
        <v>1.6273973672411568E-3</v>
      </c>
      <c r="O94" s="4"/>
      <c r="P94" s="32">
        <v>100.21212005385995</v>
      </c>
      <c r="Q94" s="1">
        <f t="shared" si="10"/>
        <v>3.6491187453100427E-3</v>
      </c>
      <c r="R94" s="1">
        <f t="shared" si="16"/>
        <v>5.2765161125511995E-3</v>
      </c>
      <c r="S94" s="4"/>
      <c r="T94" s="1"/>
      <c r="U94" s="1">
        <f t="shared" si="18"/>
        <v>5.4246578908038556E-4</v>
      </c>
      <c r="V94" s="10">
        <f t="shared" si="19"/>
        <v>5.5618872858103074E-3</v>
      </c>
      <c r="X94" s="2">
        <v>561480</v>
      </c>
      <c r="Y94" s="1">
        <f t="shared" si="11"/>
        <v>6.1085417446884449E-3</v>
      </c>
      <c r="AA94" s="1">
        <f t="shared" si="20"/>
        <v>6.6510075337688308E-3</v>
      </c>
      <c r="AB94" s="2">
        <f t="shared" si="21"/>
        <v>564588.37591025175</v>
      </c>
      <c r="AD94" s="3">
        <f t="shared" si="12"/>
        <v>3108.3759102517506</v>
      </c>
    </row>
    <row r="95" spans="1:30" s="6" customFormat="1" x14ac:dyDescent="0.35">
      <c r="A95" s="6" t="s">
        <v>94</v>
      </c>
      <c r="B95" s="8">
        <v>56999</v>
      </c>
      <c r="E95" s="8">
        <f t="shared" si="13"/>
        <v>60357.77708409568</v>
      </c>
      <c r="F95" s="8"/>
      <c r="H95" s="8">
        <v>1605576.37</v>
      </c>
      <c r="I95" s="7">
        <f t="shared" si="8"/>
        <v>2.6052321052159044E-3</v>
      </c>
      <c r="J95" s="7">
        <f t="shared" si="9"/>
        <v>3.2987902355753558E-2</v>
      </c>
      <c r="L95" s="11">
        <f t="shared" si="14"/>
        <v>1634817.8971522262</v>
      </c>
      <c r="M95" s="7">
        <f t="shared" si="17"/>
        <v>4.083027471741385E-3</v>
      </c>
      <c r="N95" s="12">
        <f t="shared" si="15"/>
        <v>1.4777953665254806E-3</v>
      </c>
      <c r="O95" s="12"/>
      <c r="P95" s="33">
        <v>100.29703076540568</v>
      </c>
      <c r="Q95" s="7">
        <f t="shared" si="10"/>
        <v>8.4730980145009127E-4</v>
      </c>
      <c r="R95" s="7">
        <f t="shared" si="16"/>
        <v>2.3251051679755719E-3</v>
      </c>
      <c r="S95" s="12"/>
      <c r="T95" s="7"/>
      <c r="U95" s="7">
        <f t="shared" si="18"/>
        <v>4.9259845550849346E-4</v>
      </c>
      <c r="V95" s="13">
        <f t="shared" si="19"/>
        <v>6.0572255184054846E-3</v>
      </c>
      <c r="X95" s="8">
        <v>561339</v>
      </c>
      <c r="Y95" s="7">
        <f t="shared" si="11"/>
        <v>-2.5112203462274163E-4</v>
      </c>
      <c r="AA95" s="7">
        <f t="shared" si="20"/>
        <v>2.4147642088575183E-4</v>
      </c>
      <c r="AB95" s="8">
        <f t="shared" si="21"/>
        <v>564724.71069054026</v>
      </c>
      <c r="AD95" s="11">
        <f t="shared" si="12"/>
        <v>3385.7106905402616</v>
      </c>
    </row>
    <row r="96" spans="1:30" x14ac:dyDescent="0.35">
      <c r="A96" t="s">
        <v>95</v>
      </c>
      <c r="B96" s="2">
        <v>55477</v>
      </c>
      <c r="E96" s="2">
        <f>E95*(1+$E$2+(B96/B95-1))</f>
        <v>59047.87915532654</v>
      </c>
      <c r="F96" s="2"/>
      <c r="H96" s="2">
        <v>1608229.97</v>
      </c>
      <c r="I96" s="1">
        <f t="shared" si="8"/>
        <v>1.6527398195327336E-3</v>
      </c>
      <c r="J96" s="1">
        <f t="shared" si="9"/>
        <v>3.2899961027702554E-2</v>
      </c>
      <c r="L96" s="3">
        <f t="shared" si="14"/>
        <v>1640080.3312038539</v>
      </c>
      <c r="M96" s="1">
        <f t="shared" si="17"/>
        <v>3.2189726212288328E-3</v>
      </c>
      <c r="N96" s="4">
        <f t="shared" si="15"/>
        <v>1.5662328016960991E-3</v>
      </c>
      <c r="O96" s="4"/>
      <c r="P96" s="32">
        <v>100.51651513333873</v>
      </c>
      <c r="Q96" s="1">
        <f t="shared" si="10"/>
        <v>2.1883436255099031E-3</v>
      </c>
      <c r="R96" s="1">
        <f t="shared" si="16"/>
        <v>3.7545764272060023E-3</v>
      </c>
      <c r="S96" s="4"/>
      <c r="T96" s="1"/>
      <c r="U96" s="1">
        <f t="shared" si="18"/>
        <v>5.2207760056536634E-4</v>
      </c>
      <c r="V96" s="10">
        <f t="shared" si="19"/>
        <v>6.5824654607355981E-3</v>
      </c>
      <c r="X96" s="2">
        <v>546515</v>
      </c>
      <c r="Y96" s="1">
        <f t="shared" si="11"/>
        <v>-2.6408284476938215E-2</v>
      </c>
      <c r="AA96" s="1">
        <f t="shared" si="20"/>
        <v>-2.5886206876372848E-2</v>
      </c>
      <c r="AB96" s="2">
        <f t="shared" si="21"/>
        <v>550106.13000140514</v>
      </c>
      <c r="AD96" s="3">
        <f t="shared" si="12"/>
        <v>3591.1300014051376</v>
      </c>
    </row>
    <row r="97" spans="1:30" x14ac:dyDescent="0.35">
      <c r="A97" t="s">
        <v>96</v>
      </c>
      <c r="B97" s="2">
        <v>43963</v>
      </c>
      <c r="E97" s="2">
        <f t="shared" ref="E97:E106" si="22">E96*(1+$E$2+(B97/B96-1))</f>
        <v>47087.998761020259</v>
      </c>
      <c r="F97" s="2"/>
      <c r="H97" s="2">
        <v>1601270.11</v>
      </c>
      <c r="I97" s="1">
        <f t="shared" si="8"/>
        <v>-4.3276522200366152E-3</v>
      </c>
      <c r="J97" s="1">
        <f t="shared" si="9"/>
        <v>3.1663916821547525E-2</v>
      </c>
      <c r="L97" s="3">
        <f t="shared" si="14"/>
        <v>1635236.9627769792</v>
      </c>
      <c r="M97" s="1">
        <f t="shared" si="17"/>
        <v>-2.953128779563885E-3</v>
      </c>
      <c r="N97" s="4">
        <f t="shared" si="15"/>
        <v>1.3745234404727302E-3</v>
      </c>
      <c r="O97" s="4"/>
      <c r="P97" s="32">
        <v>100.13585780345029</v>
      </c>
      <c r="Q97" s="1">
        <f t="shared" si="10"/>
        <v>-3.7870128046468832E-3</v>
      </c>
      <c r="R97" s="1">
        <f t="shared" si="16"/>
        <v>-2.4124893641741529E-3</v>
      </c>
      <c r="S97" s="4"/>
      <c r="T97" s="1"/>
      <c r="U97" s="1">
        <f t="shared" si="18"/>
        <v>4.5817448015757672E-4</v>
      </c>
      <c r="V97" s="10">
        <f t="shared" si="19"/>
        <v>7.0436558585837972E-3</v>
      </c>
      <c r="X97" s="2">
        <v>431794</v>
      </c>
      <c r="Y97" s="1">
        <f t="shared" si="11"/>
        <v>-0.20991372606424341</v>
      </c>
      <c r="AA97" s="1">
        <f t="shared" si="20"/>
        <v>-0.20945555158408583</v>
      </c>
      <c r="AB97" s="2">
        <f t="shared" si="21"/>
        <v>434883.34711217403</v>
      </c>
      <c r="AD97" s="3">
        <f t="shared" si="12"/>
        <v>3089.3471121740295</v>
      </c>
    </row>
    <row r="98" spans="1:30" x14ac:dyDescent="0.35">
      <c r="A98" t="s">
        <v>97</v>
      </c>
      <c r="B98" s="2">
        <v>48806</v>
      </c>
      <c r="E98" s="2">
        <f t="shared" si="22"/>
        <v>52510.69117162178</v>
      </c>
      <c r="F98" s="2"/>
      <c r="H98" s="2">
        <v>1598512.13</v>
      </c>
      <c r="I98" s="1">
        <f t="shared" si="8"/>
        <v>-1.7223702502010552E-3</v>
      </c>
      <c r="J98" s="1">
        <f t="shared" si="9"/>
        <v>3.2201925008142576E-2</v>
      </c>
      <c r="L98" s="3">
        <f t="shared" si="14"/>
        <v>1635089.8759027137</v>
      </c>
      <c r="M98" s="1">
        <f t="shared" si="17"/>
        <v>-8.994835465048201E-5</v>
      </c>
      <c r="N98" s="4">
        <f t="shared" si="15"/>
        <v>1.6324218955505732E-3</v>
      </c>
      <c r="O98" s="4"/>
      <c r="P98" s="32">
        <v>99.934385343686301</v>
      </c>
      <c r="Q98" s="1">
        <f t="shared" si="10"/>
        <v>-2.0119911506569776E-3</v>
      </c>
      <c r="R98" s="1">
        <f t="shared" si="16"/>
        <v>-3.7956925510640449E-4</v>
      </c>
      <c r="S98" s="4"/>
      <c r="T98" s="1"/>
      <c r="U98" s="1">
        <f t="shared" si="18"/>
        <v>5.4414063185019102E-4</v>
      </c>
      <c r="V98" s="10">
        <f t="shared" si="19"/>
        <v>7.5916292297835142E-3</v>
      </c>
      <c r="X98" s="2">
        <v>503509</v>
      </c>
      <c r="Y98" s="1">
        <f t="shared" si="11"/>
        <v>0.16608614292926727</v>
      </c>
      <c r="AA98" s="1">
        <f t="shared" si="20"/>
        <v>0.16663028356111745</v>
      </c>
      <c r="AB98" s="2">
        <f t="shared" si="21"/>
        <v>507348.08255748352</v>
      </c>
      <c r="AD98" s="3">
        <f t="shared" si="12"/>
        <v>3839.082557483518</v>
      </c>
    </row>
    <row r="99" spans="1:30" x14ac:dyDescent="0.35">
      <c r="A99" t="s">
        <v>98</v>
      </c>
      <c r="B99" s="2">
        <v>50167</v>
      </c>
      <c r="E99" s="2">
        <f t="shared" si="22"/>
        <v>54237.5533330607</v>
      </c>
      <c r="F99" s="2"/>
      <c r="H99" s="2">
        <v>1599976.96</v>
      </c>
      <c r="I99" s="1">
        <f t="shared" si="8"/>
        <v>9.1637090048246606E-4</v>
      </c>
      <c r="J99" s="1">
        <f t="shared" si="9"/>
        <v>3.0467188259622358E-2</v>
      </c>
      <c r="L99" s="3">
        <f t="shared" si="14"/>
        <v>1639510.8381652441</v>
      </c>
      <c r="M99" s="1">
        <f t="shared" si="17"/>
        <v>2.7038038261288921E-3</v>
      </c>
      <c r="N99" s="4">
        <f t="shared" si="15"/>
        <v>1.7874329256464261E-3</v>
      </c>
      <c r="O99" s="4"/>
      <c r="P99" s="32">
        <v>99.827332574355395</v>
      </c>
      <c r="Q99" s="1">
        <f t="shared" si="10"/>
        <v>-1.0712305775708586E-3</v>
      </c>
      <c r="R99" s="1">
        <f t="shared" si="16"/>
        <v>7.1620234807556749E-4</v>
      </c>
      <c r="S99" s="4"/>
      <c r="T99" s="1"/>
      <c r="U99" s="1">
        <f t="shared" si="18"/>
        <v>5.9581097521547533E-4</v>
      </c>
      <c r="V99" s="10">
        <f t="shared" si="19"/>
        <v>8.1919633810139114E-3</v>
      </c>
      <c r="X99" s="2">
        <v>509621</v>
      </c>
      <c r="Y99" s="1">
        <f t="shared" si="11"/>
        <v>1.2138809832594744E-2</v>
      </c>
      <c r="AA99" s="1">
        <f t="shared" si="20"/>
        <v>1.2734620807810218E-2</v>
      </c>
      <c r="AB99" s="2">
        <f t="shared" si="21"/>
        <v>513808.96800642268</v>
      </c>
      <c r="AD99" s="3">
        <f t="shared" si="12"/>
        <v>4187.968006422685</v>
      </c>
    </row>
    <row r="100" spans="1:30" x14ac:dyDescent="0.35">
      <c r="A100" t="s">
        <v>99</v>
      </c>
      <c r="B100" s="2">
        <v>47578</v>
      </c>
      <c r="E100" s="2">
        <f t="shared" si="22"/>
        <v>51709.669487325526</v>
      </c>
      <c r="F100" s="2"/>
      <c r="H100" s="2">
        <v>1596834.75</v>
      </c>
      <c r="I100" s="1">
        <f t="shared" si="8"/>
        <v>-1.9639095302972365E-3</v>
      </c>
      <c r="J100" s="1">
        <f t="shared" si="9"/>
        <v>3.1700587738463411E-2</v>
      </c>
      <c r="L100" s="3">
        <f t="shared" si="14"/>
        <v>1639247.0504791506</v>
      </c>
      <c r="M100" s="1">
        <f t="shared" si="17"/>
        <v>-1.6089413985742596E-4</v>
      </c>
      <c r="N100" s="4">
        <f t="shared" si="15"/>
        <v>1.8030153904398105E-3</v>
      </c>
      <c r="O100" s="4"/>
      <c r="P100" s="32">
        <v>99.599276971850017</v>
      </c>
      <c r="Q100" s="1">
        <f t="shared" si="10"/>
        <v>-2.2845006134518675E-3</v>
      </c>
      <c r="R100" s="1">
        <f t="shared" si="16"/>
        <v>-4.8148522301205698E-4</v>
      </c>
      <c r="S100" s="4"/>
      <c r="T100" s="1"/>
      <c r="U100" s="1">
        <f t="shared" si="18"/>
        <v>6.0100513014660351E-4</v>
      </c>
      <c r="V100" s="10">
        <f t="shared" si="19"/>
        <v>8.7978919231783692E-3</v>
      </c>
      <c r="X100" s="2">
        <v>504255</v>
      </c>
      <c r="Y100" s="1">
        <f t="shared" si="11"/>
        <v>-1.0529393411966903E-2</v>
      </c>
      <c r="AA100" s="1">
        <f t="shared" si="20"/>
        <v>-9.9283882818202995E-3</v>
      </c>
      <c r="AB100" s="2">
        <f t="shared" si="21"/>
        <v>508707.67306937353</v>
      </c>
      <c r="AD100" s="3">
        <f t="shared" si="12"/>
        <v>4452.6730693735299</v>
      </c>
    </row>
    <row r="101" spans="1:30" x14ac:dyDescent="0.35">
      <c r="A101" t="s">
        <v>100</v>
      </c>
      <c r="B101" s="2">
        <v>50602</v>
      </c>
      <c r="E101" s="2">
        <f t="shared" si="22"/>
        <v>55254.82173845025</v>
      </c>
      <c r="F101" s="2"/>
      <c r="H101" s="2">
        <v>1596354.97</v>
      </c>
      <c r="I101" s="1">
        <f t="shared" ref="I101:I132" si="23">H101/H100-1</f>
        <v>-3.0045688822843974E-4</v>
      </c>
      <c r="J101" s="1">
        <f t="shared" si="9"/>
        <v>3.1989396523340957E-2</v>
      </c>
      <c r="L101" s="3">
        <f t="shared" si="14"/>
        <v>1642063.3483201063</v>
      </c>
      <c r="M101" s="1">
        <f t="shared" si="17"/>
        <v>1.7180435616048761E-3</v>
      </c>
      <c r="N101" s="4">
        <f t="shared" si="15"/>
        <v>2.0185004498333159E-3</v>
      </c>
      <c r="O101" s="4"/>
      <c r="P101" s="32">
        <v>99.581130081964233</v>
      </c>
      <c r="Q101" s="1">
        <f t="shared" si="10"/>
        <v>-1.8219901225702273E-4</v>
      </c>
      <c r="R101" s="1">
        <f t="shared" si="16"/>
        <v>1.8363014375762932E-3</v>
      </c>
      <c r="S101" s="4"/>
      <c r="T101" s="1"/>
      <c r="U101" s="1">
        <f t="shared" si="18"/>
        <v>6.7283348327777193E-4</v>
      </c>
      <c r="V101" s="10">
        <f t="shared" si="19"/>
        <v>9.4766449227243754E-3</v>
      </c>
      <c r="X101" s="2">
        <v>537175</v>
      </c>
      <c r="Y101" s="1">
        <f t="shared" si="11"/>
        <v>6.5284429504913088E-2</v>
      </c>
      <c r="AA101" s="1">
        <f t="shared" si="20"/>
        <v>6.5957262988190865E-2</v>
      </c>
      <c r="AB101" s="2">
        <f t="shared" si="21"/>
        <v>542260.6388461208</v>
      </c>
      <c r="AD101" s="3">
        <f t="shared" si="12"/>
        <v>5085.6388461207971</v>
      </c>
    </row>
    <row r="102" spans="1:30" x14ac:dyDescent="0.35">
      <c r="A102" t="s">
        <v>101</v>
      </c>
      <c r="B102" s="2">
        <v>51731</v>
      </c>
      <c r="E102" s="2">
        <f t="shared" si="22"/>
        <v>56763.906679574226</v>
      </c>
      <c r="F102" s="2"/>
      <c r="H102" s="2">
        <v>1597151.22</v>
      </c>
      <c r="I102" s="1">
        <f t="shared" si="23"/>
        <v>4.9879257117857456E-4</v>
      </c>
      <c r="J102" s="1">
        <f t="shared" si="9"/>
        <v>3.190690727138213E-2</v>
      </c>
      <c r="L102" s="3">
        <f t="shared" si="14"/>
        <v>1646434.0920110955</v>
      </c>
      <c r="M102" s="1">
        <f t="shared" si="17"/>
        <v>2.6617387785072832E-3</v>
      </c>
      <c r="N102" s="4">
        <f t="shared" si="15"/>
        <v>2.1629462073287087E-3</v>
      </c>
      <c r="O102" s="4"/>
      <c r="P102" s="32">
        <v>99.580769729246725</v>
      </c>
      <c r="Q102" s="1">
        <f t="shared" si="10"/>
        <v>-3.6186847569563696E-6</v>
      </c>
      <c r="R102" s="1">
        <f t="shared" si="16"/>
        <v>2.1593275225717523E-3</v>
      </c>
      <c r="S102" s="4"/>
      <c r="T102" s="1"/>
      <c r="U102" s="1">
        <f t="shared" si="18"/>
        <v>7.2098206910956952E-4</v>
      </c>
      <c r="V102" s="10">
        <f t="shared" si="19"/>
        <v>1.020445948289872E-2</v>
      </c>
      <c r="X102" s="2">
        <v>546487</v>
      </c>
      <c r="Y102" s="1">
        <f t="shared" si="11"/>
        <v>1.7335132871038272E-2</v>
      </c>
      <c r="AA102" s="1">
        <f t="shared" si="20"/>
        <v>1.8056114940147843E-2</v>
      </c>
      <c r="AB102" s="2">
        <f t="shared" si="21"/>
        <v>552051.75926864438</v>
      </c>
      <c r="AD102" s="3">
        <f t="shared" si="12"/>
        <v>5564.7592686443822</v>
      </c>
    </row>
    <row r="103" spans="1:30" x14ac:dyDescent="0.35">
      <c r="A103" t="s">
        <v>102</v>
      </c>
      <c r="B103" s="2">
        <v>50326</v>
      </c>
      <c r="E103" s="2">
        <f t="shared" si="22"/>
        <v>55506.033825722632</v>
      </c>
      <c r="F103" s="2"/>
      <c r="H103" s="2">
        <v>1600157.82</v>
      </c>
      <c r="I103" s="1">
        <f t="shared" si="23"/>
        <v>1.8824767262801689E-3</v>
      </c>
      <c r="J103" s="1">
        <f t="shared" si="9"/>
        <v>2.9627376172933647E-2</v>
      </c>
      <c r="L103" s="3">
        <f t="shared" si="14"/>
        <v>1653160.6036488628</v>
      </c>
      <c r="M103" s="1">
        <f t="shared" si="17"/>
        <v>4.0855031309214862E-3</v>
      </c>
      <c r="N103" s="4">
        <f t="shared" si="15"/>
        <v>2.2030264046413173E-3</v>
      </c>
      <c r="O103" s="4"/>
      <c r="P103" s="32">
        <v>99.615308945073494</v>
      </c>
      <c r="Q103" s="1">
        <f t="shared" si="10"/>
        <v>3.4684624271008602E-4</v>
      </c>
      <c r="R103" s="1">
        <f t="shared" si="16"/>
        <v>2.5498726473514033E-3</v>
      </c>
      <c r="S103" s="4"/>
      <c r="T103" s="1"/>
      <c r="U103" s="1">
        <f t="shared" si="18"/>
        <v>7.3434213488043909E-4</v>
      </c>
      <c r="V103" s="10">
        <f t="shared" si="19"/>
        <v>1.0946295182341137E-2</v>
      </c>
      <c r="X103" s="2">
        <v>554821</v>
      </c>
      <c r="Y103" s="1">
        <f t="shared" si="11"/>
        <v>1.5250134037955165E-2</v>
      </c>
      <c r="AA103" s="1">
        <f t="shared" si="20"/>
        <v>1.5984476172835604E-2</v>
      </c>
      <c r="AB103" s="2">
        <f t="shared" si="21"/>
        <v>560876.01746084599</v>
      </c>
      <c r="AD103" s="3">
        <f t="shared" si="12"/>
        <v>6055.0174608459929</v>
      </c>
    </row>
    <row r="104" spans="1:30" x14ac:dyDescent="0.35">
      <c r="A104" t="s">
        <v>103</v>
      </c>
      <c r="B104" s="2">
        <v>50916</v>
      </c>
      <c r="E104" s="2">
        <f t="shared" si="22"/>
        <v>56434.292444503029</v>
      </c>
      <c r="F104" s="2"/>
      <c r="H104" s="2">
        <v>1599566.18</v>
      </c>
      <c r="I104" s="1">
        <f t="shared" si="23"/>
        <v>-3.6973852991584177E-4</v>
      </c>
      <c r="J104" s="1">
        <f t="shared" si="9"/>
        <v>3.2189099947653996E-2</v>
      </c>
      <c r="L104" s="3">
        <f t="shared" si="14"/>
        <v>1656381.1441929885</v>
      </c>
      <c r="M104" s="1">
        <f t="shared" si="17"/>
        <v>1.9481111133530238E-3</v>
      </c>
      <c r="N104" s="4">
        <f t="shared" si="15"/>
        <v>2.3178496432688656E-3</v>
      </c>
      <c r="O104" s="4"/>
      <c r="P104" s="32">
        <v>99.685114039607527</v>
      </c>
      <c r="Q104" s="1">
        <f t="shared" si="10"/>
        <v>7.0074665503994105E-4</v>
      </c>
      <c r="R104" s="1">
        <f t="shared" si="16"/>
        <v>3.0185962983088066E-3</v>
      </c>
      <c r="S104" s="4"/>
      <c r="T104" s="1"/>
      <c r="U104" s="1">
        <f t="shared" si="18"/>
        <v>7.7261654775628852E-4</v>
      </c>
      <c r="V104" s="10">
        <f t="shared" si="19"/>
        <v>1.1727369018891931E-2</v>
      </c>
      <c r="X104" s="2">
        <v>558252</v>
      </c>
      <c r="Y104" s="1">
        <f t="shared" si="11"/>
        <v>6.1839764536670838E-3</v>
      </c>
      <c r="AA104" s="1">
        <f t="shared" si="20"/>
        <v>6.9565930014233723E-3</v>
      </c>
      <c r="AB104" s="2">
        <f t="shared" si="21"/>
        <v>564777.80363858026</v>
      </c>
      <c r="AD104" s="3">
        <f t="shared" si="12"/>
        <v>6525.8036385802552</v>
      </c>
    </row>
    <row r="105" spans="1:30" x14ac:dyDescent="0.35">
      <c r="A105" t="s">
        <v>104</v>
      </c>
      <c r="B105" s="2">
        <v>53737</v>
      </c>
      <c r="E105" s="2">
        <f t="shared" si="22"/>
        <v>59843.204793400517</v>
      </c>
      <c r="F105" s="2"/>
      <c r="H105" s="15">
        <f>H104*(1-J105)+B105</f>
        <v>1601814.5843590929</v>
      </c>
      <c r="I105" s="1">
        <f t="shared" si="23"/>
        <v>1.4056338444796701E-3</v>
      </c>
      <c r="J105" s="14">
        <f>J104</f>
        <v>3.2189099947653996E-2</v>
      </c>
      <c r="L105" s="3">
        <f t="shared" si="14"/>
        <v>1662906.9307845517</v>
      </c>
      <c r="M105" s="1">
        <f t="shared" si="17"/>
        <v>3.9397856069791626E-3</v>
      </c>
      <c r="N105" s="4">
        <f t="shared" si="15"/>
        <v>2.5341517624994925E-3</v>
      </c>
      <c r="O105" s="4"/>
      <c r="P105" s="34">
        <f>P104*(1+I105)</f>
        <v>99.825234809692418</v>
      </c>
      <c r="Q105" s="1">
        <f t="shared" si="10"/>
        <v>1.4056338444796701E-3</v>
      </c>
      <c r="R105" s="1">
        <f t="shared" si="16"/>
        <v>3.9397856069791626E-3</v>
      </c>
      <c r="S105" s="4"/>
      <c r="U105" s="1">
        <f t="shared" si="18"/>
        <v>8.4471725416649746E-4</v>
      </c>
      <c r="V105" s="10">
        <f t="shared" si="19"/>
        <v>1.2581992584014712E-2</v>
      </c>
      <c r="X105" s="2">
        <v>558600</v>
      </c>
      <c r="Y105" s="1">
        <f t="shared" si="11"/>
        <v>6.2337439006032724E-4</v>
      </c>
      <c r="AA105" s="1">
        <f t="shared" si="20"/>
        <v>1.4680916442268246E-3</v>
      </c>
      <c r="AB105" s="2">
        <f t="shared" si="21"/>
        <v>565606.94921294693</v>
      </c>
      <c r="AD105" s="3">
        <f t="shared" si="12"/>
        <v>7006.949212946929</v>
      </c>
    </row>
    <row r="106" spans="1:30" x14ac:dyDescent="0.35">
      <c r="A106" t="s">
        <v>105</v>
      </c>
      <c r="B106" s="2">
        <v>52398</v>
      </c>
      <c r="E106" s="2">
        <f t="shared" si="22"/>
        <v>58651.268516004144</v>
      </c>
      <c r="F106" s="2"/>
      <c r="H106" s="15">
        <f>H105*(1-J106)+B106</f>
        <v>1602651.6146055483</v>
      </c>
      <c r="I106" s="1">
        <f t="shared" si="23"/>
        <v>5.2255127068301377E-4</v>
      </c>
      <c r="J106" s="14">
        <f t="shared" ref="J106:J107" si="24">J105</f>
        <v>3.2189099947653996E-2</v>
      </c>
      <c r="L106" s="3">
        <f t="shared" si="14"/>
        <v>1668030.7219018852</v>
      </c>
      <c r="M106" s="1">
        <f t="shared" si="17"/>
        <v>3.0812254266787686E-3</v>
      </c>
      <c r="N106" s="4">
        <f t="shared" si="15"/>
        <v>2.5586741559957549E-3</v>
      </c>
      <c r="O106" s="4"/>
      <c r="P106" s="34">
        <f t="shared" ref="P106:P107" si="25">P105*(1+I106)</f>
        <v>99.877398612988458</v>
      </c>
      <c r="Q106" s="1">
        <f t="shared" si="10"/>
        <v>5.2255127068301377E-4</v>
      </c>
      <c r="R106" s="1">
        <f t="shared" si="16"/>
        <v>3.0812254266787686E-3</v>
      </c>
      <c r="S106" s="4"/>
      <c r="U106" s="1">
        <f t="shared" si="18"/>
        <v>8.5289138533191822E-4</v>
      </c>
      <c r="V106" s="10">
        <f t="shared" si="19"/>
        <v>1.3445615042431802E-2</v>
      </c>
      <c r="X106" s="2">
        <v>556856</v>
      </c>
      <c r="Y106" s="1">
        <f t="shared" si="11"/>
        <v>-3.1220909416398435E-3</v>
      </c>
      <c r="AA106" s="1">
        <f t="shared" si="20"/>
        <v>-2.2691995563079255E-3</v>
      </c>
      <c r="AB106" s="2">
        <f t="shared" si="21"/>
        <v>564323.47417474829</v>
      </c>
      <c r="AD106" s="3">
        <f t="shared" si="12"/>
        <v>7467.4741747482913</v>
      </c>
    </row>
    <row r="107" spans="1:30" x14ac:dyDescent="0.35">
      <c r="A107" t="s">
        <v>106</v>
      </c>
      <c r="B107" s="21">
        <f>(SUM(B100:B103)*(1+4.25%))-SUM(B104:B106)</f>
        <v>51696.072500000009</v>
      </c>
      <c r="E107" s="2">
        <f>E106*(1+$E$2+(B107/B106-1))</f>
        <v>58158.828109065726</v>
      </c>
      <c r="F107" s="2"/>
      <c r="H107" s="15">
        <f>H106*(1-J107)+B107</f>
        <v>1602759.7741017414</v>
      </c>
      <c r="I107" s="1">
        <f t="shared" si="23"/>
        <v>6.7487840281321709E-5</v>
      </c>
      <c r="J107" s="14">
        <f t="shared" si="24"/>
        <v>3.2189099947653996E-2</v>
      </c>
      <c r="L107" s="3">
        <f t="shared" si="14"/>
        <v>1672497.1423878937</v>
      </c>
      <c r="M107" s="1">
        <f t="shared" si="17"/>
        <v>2.6776608052614392E-3</v>
      </c>
      <c r="N107" s="4">
        <f t="shared" si="15"/>
        <v>2.6101729649801175E-3</v>
      </c>
      <c r="O107" s="4"/>
      <c r="P107" s="34">
        <f t="shared" si="25"/>
        <v>99.884139122913766</v>
      </c>
      <c r="Q107" s="1">
        <f t="shared" si="10"/>
        <v>6.7487840281321709E-5</v>
      </c>
      <c r="R107" s="1">
        <f>Q107+N107</f>
        <v>2.6776608052614392E-3</v>
      </c>
      <c r="S107" s="4"/>
      <c r="U107" s="1">
        <f t="shared" si="18"/>
        <v>8.7005765499337251E-4</v>
      </c>
      <c r="V107" s="10">
        <f t="shared" si="19"/>
        <v>1.4327371157718982E-2</v>
      </c>
      <c r="X107" s="21">
        <v>557400</v>
      </c>
      <c r="Y107" s="1">
        <f t="shared" si="11"/>
        <v>9.769132414843007E-4</v>
      </c>
      <c r="AA107" s="1">
        <f t="shared" si="20"/>
        <v>1.8469708964776732E-3</v>
      </c>
      <c r="AB107" s="2">
        <f t="shared" si="21"/>
        <v>565365.76320774818</v>
      </c>
      <c r="AD107" s="3">
        <f>AB107-X107</f>
        <v>7965.763207748183</v>
      </c>
    </row>
    <row r="108" spans="1:30" x14ac:dyDescent="0.35">
      <c r="G108" s="5"/>
      <c r="H108" s="5"/>
      <c r="I108" s="5"/>
      <c r="T108" s="5"/>
    </row>
    <row r="109" spans="1:30" x14ac:dyDescent="0.35">
      <c r="B109" t="s">
        <v>148</v>
      </c>
      <c r="H109" t="s">
        <v>149</v>
      </c>
      <c r="P109" t="s">
        <v>150</v>
      </c>
      <c r="X109" t="s">
        <v>151</v>
      </c>
      <c r="AC109" s="16" t="s">
        <v>157</v>
      </c>
      <c r="AD109" s="17">
        <f>SUM(AD104:AD107)</f>
        <v>28965.990234023659</v>
      </c>
    </row>
    <row r="110" spans="1:30" x14ac:dyDescent="0.35">
      <c r="AC110" s="18" t="s">
        <v>126</v>
      </c>
      <c r="AD110" s="24">
        <f>SUM(X104:X107)</f>
        <v>2231108</v>
      </c>
    </row>
    <row r="111" spans="1:30" x14ac:dyDescent="0.35">
      <c r="AC111" s="19" t="s">
        <v>130</v>
      </c>
      <c r="AD111" s="20">
        <f>AD109/AD110</f>
        <v>1.2982782650603942E-2</v>
      </c>
    </row>
    <row r="112" spans="1:30" x14ac:dyDescent="0.35">
      <c r="AC112" s="26" t="s">
        <v>133</v>
      </c>
      <c r="AD112" s="27">
        <v>28.081</v>
      </c>
    </row>
    <row r="113" spans="29:30" x14ac:dyDescent="0.35">
      <c r="AC113" s="28" t="s">
        <v>134</v>
      </c>
      <c r="AD113" s="29">
        <f>AD109/AD112</f>
        <v>1031.5156238746363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2" sqref="A2"/>
    </sheetView>
  </sheetViews>
  <sheetFormatPr defaultRowHeight="14.5" x14ac:dyDescent="0.35"/>
  <cols>
    <col min="1" max="1" width="28" customWidth="1"/>
    <col min="2" max="2" width="13.26953125" customWidth="1"/>
    <col min="3" max="3" width="33" bestFit="1" customWidth="1"/>
    <col min="4" max="4" width="13.08984375" customWidth="1"/>
    <col min="5" max="5" width="10.453125" bestFit="1" customWidth="1"/>
  </cols>
  <sheetData>
    <row r="1" spans="1:5" x14ac:dyDescent="0.35">
      <c r="A1" t="s">
        <v>161</v>
      </c>
    </row>
    <row r="2" spans="1:5" x14ac:dyDescent="0.35">
      <c r="A2" t="s">
        <v>160</v>
      </c>
    </row>
    <row r="4" spans="1:5" x14ac:dyDescent="0.35">
      <c r="A4" s="31" t="s">
        <v>135</v>
      </c>
      <c r="B4" s="31" t="s">
        <v>136</v>
      </c>
      <c r="C4" s="31" t="s">
        <v>140</v>
      </c>
      <c r="D4" s="31" t="s">
        <v>143</v>
      </c>
      <c r="E4" s="31" t="s">
        <v>137</v>
      </c>
    </row>
    <row r="5" spans="1:5" x14ac:dyDescent="0.35">
      <c r="A5" t="s">
        <v>0</v>
      </c>
      <c r="B5" s="30" t="s">
        <v>138</v>
      </c>
      <c r="C5" t="s">
        <v>141</v>
      </c>
      <c r="D5" t="s">
        <v>2</v>
      </c>
      <c r="E5" s="35">
        <v>44964</v>
      </c>
    </row>
    <row r="6" spans="1:5" x14ac:dyDescent="0.35">
      <c r="A6" t="s">
        <v>110</v>
      </c>
      <c r="B6" s="30" t="s">
        <v>139</v>
      </c>
      <c r="C6" t="s">
        <v>142</v>
      </c>
      <c r="D6" t="s">
        <v>144</v>
      </c>
      <c r="E6" s="35">
        <v>44964</v>
      </c>
    </row>
    <row r="7" spans="1:5" x14ac:dyDescent="0.35">
      <c r="A7" t="s">
        <v>107</v>
      </c>
      <c r="B7" s="30" t="s">
        <v>139</v>
      </c>
      <c r="C7" t="s">
        <v>155</v>
      </c>
      <c r="D7" t="s">
        <v>144</v>
      </c>
      <c r="E7" s="35">
        <v>44964</v>
      </c>
    </row>
    <row r="8" spans="1:5" x14ac:dyDescent="0.35">
      <c r="A8" t="s">
        <v>146</v>
      </c>
      <c r="B8" s="30" t="s">
        <v>145</v>
      </c>
      <c r="C8" t="s">
        <v>141</v>
      </c>
      <c r="D8" t="s">
        <v>119</v>
      </c>
      <c r="E8" s="35">
        <v>44964</v>
      </c>
    </row>
    <row r="9" spans="1:5" x14ac:dyDescent="0.35">
      <c r="A9" t="s">
        <v>132</v>
      </c>
      <c r="B9" s="30" t="s">
        <v>147</v>
      </c>
      <c r="C9" t="s">
        <v>156</v>
      </c>
      <c r="D9" t="s">
        <v>144</v>
      </c>
      <c r="E9" s="35">
        <v>44964</v>
      </c>
    </row>
  </sheetData>
  <hyperlinks>
    <hyperlink ref="B5" r:id="rId1"/>
    <hyperlink ref="B6" r:id="rId2"/>
    <hyperlink ref="B8" r:id="rId3"/>
    <hyperlink ref="B9" r:id="rId4"/>
    <hyperlink ref="B7" r:id="rId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4</vt:i4>
      </vt:variant>
    </vt:vector>
  </HeadingPairs>
  <TitlesOfParts>
    <vt:vector size="6" baseType="lpstr">
      <vt:lpstr>Calcs</vt:lpstr>
      <vt:lpstr>Source links and info</vt:lpstr>
      <vt:lpstr>Investment chart</vt:lpstr>
      <vt:lpstr>Capital stock chart</vt:lpstr>
      <vt:lpstr>Capital services chart</vt:lpstr>
      <vt:lpstr>GDP chart</vt:lpstr>
    </vt:vector>
  </TitlesOfParts>
  <Company>Bank of England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Josh</dc:creator>
  <cp:lastModifiedBy>Martin, Josh</cp:lastModifiedBy>
  <dcterms:created xsi:type="dcterms:W3CDTF">2023-02-13T17:32:24Z</dcterms:created>
  <dcterms:modified xsi:type="dcterms:W3CDTF">2023-02-13T20:01:28Z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-118829626</vt:i4>
  </property>
  <property fmtid="{D5CDD505-2E9C-101B-9397-08002B2CF9AE}" pid="3" name="_NewReviewCycle">
    <vt:lpwstr/>
  </property>
  <property fmtid="{D5CDD505-2E9C-101B-9397-08002B2CF9AE}" pid="4" name="_EmailSubject">
    <vt:lpwstr>brexit spreadsheet</vt:lpwstr>
  </property>
  <property fmtid="{D5CDD505-2E9C-101B-9397-08002B2CF9AE}" pid="5" name="_AuthorEmail">
    <vt:lpwstr>Josh.Martin@bankofengland.co.uk</vt:lpwstr>
  </property>
  <property fmtid="{D5CDD505-2E9C-101B-9397-08002B2CF9AE}" pid="6" name="_AuthorEmailDisplayName">
    <vt:lpwstr>Martin, Josh</vt:lpwstr>
  </property>
  <property fmtid="{D5CDD505-2E9C-101B-9397-08002B2CF9AE}" pid="7" name="_PreviousAdHocReviewCycleID">
    <vt:i4>-118829626</vt:i4>
  </property>
</Properties>
</file>